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 титулку" sheetId="3" r:id="rId1"/>
    <sheet name="І,ІІ,ІІІ фін план 2015" sheetId="4" r:id="rId2"/>
    <sheet name="Рух грош.кошт" sheetId="5" r:id="rId3"/>
    <sheet name="опер.,капітальні" sheetId="7" r:id="rId4"/>
    <sheet name="уточнення" sheetId="6" r:id="rId5"/>
  </sheets>
  <calcPr calcId="114210"/>
</workbook>
</file>

<file path=xl/calcChain.xml><?xml version="1.0" encoding="utf-8"?>
<calcChain xmlns="http://schemas.openxmlformats.org/spreadsheetml/2006/main">
  <c r="I9" i="7"/>
  <c r="I12"/>
  <c r="H9"/>
  <c r="H12"/>
  <c r="G9"/>
  <c r="G12"/>
  <c r="F9"/>
  <c r="F12"/>
  <c r="E8"/>
  <c r="C7"/>
  <c r="D6"/>
  <c r="D12"/>
  <c r="C6"/>
  <c r="C12"/>
  <c r="I5"/>
  <c r="H5"/>
  <c r="G5"/>
  <c r="F5"/>
  <c r="E5"/>
  <c r="C5"/>
  <c r="D5"/>
  <c r="E9"/>
  <c r="E12"/>
  <c r="J33" i="5"/>
  <c r="I33"/>
  <c r="H33"/>
  <c r="G33"/>
  <c r="F33"/>
  <c r="E33"/>
  <c r="D33"/>
  <c r="C33"/>
  <c r="J17"/>
  <c r="I17"/>
  <c r="H17"/>
  <c r="G17"/>
  <c r="F17"/>
  <c r="E17"/>
  <c r="D17"/>
  <c r="J12"/>
  <c r="I12"/>
  <c r="H12"/>
  <c r="G12"/>
  <c r="F12"/>
  <c r="E12"/>
  <c r="D12"/>
  <c r="C12"/>
  <c r="C17"/>
  <c r="D22"/>
  <c r="D21"/>
  <c r="F21"/>
  <c r="E21"/>
  <c r="F25"/>
  <c r="E25"/>
  <c r="G22"/>
  <c r="G20"/>
  <c r="H22"/>
  <c r="H20"/>
  <c r="I22"/>
  <c r="I20"/>
  <c r="J22"/>
  <c r="J20"/>
  <c r="E6"/>
  <c r="F7"/>
  <c r="F6"/>
  <c r="J6"/>
  <c r="J38"/>
  <c r="J39"/>
  <c r="I6"/>
  <c r="H6"/>
  <c r="H38"/>
  <c r="H39"/>
  <c r="G6"/>
  <c r="D6"/>
  <c r="C21"/>
  <c r="C22"/>
  <c r="C6"/>
  <c r="D29" i="4"/>
  <c r="D28"/>
  <c r="D23"/>
  <c r="D46"/>
  <c r="F78"/>
  <c r="J65"/>
  <c r="I32"/>
  <c r="H32"/>
  <c r="G32"/>
  <c r="F32"/>
  <c r="J32"/>
  <c r="H65"/>
  <c r="F65"/>
  <c r="I65"/>
  <c r="E65"/>
  <c r="D65"/>
  <c r="E48"/>
  <c r="E28"/>
  <c r="E23"/>
  <c r="E20"/>
  <c r="E9"/>
  <c r="F34"/>
  <c r="F31"/>
  <c r="F30"/>
  <c r="F29"/>
  <c r="J48"/>
  <c r="I48"/>
  <c r="H48"/>
  <c r="G48"/>
  <c r="F48"/>
  <c r="J28"/>
  <c r="J23"/>
  <c r="J46"/>
  <c r="I28"/>
  <c r="I23"/>
  <c r="I46"/>
  <c r="H28"/>
  <c r="H23"/>
  <c r="H46"/>
  <c r="G28"/>
  <c r="G23"/>
  <c r="G46"/>
  <c r="J20"/>
  <c r="I20"/>
  <c r="H20"/>
  <c r="G20"/>
  <c r="F20"/>
  <c r="D48"/>
  <c r="D20"/>
  <c r="D9"/>
  <c r="G38" i="5"/>
  <c r="G39"/>
  <c r="C20"/>
  <c r="D20"/>
  <c r="D39"/>
  <c r="I38"/>
  <c r="I39"/>
  <c r="F22"/>
  <c r="E22"/>
  <c r="E20"/>
  <c r="E38"/>
  <c r="E39"/>
  <c r="E7"/>
  <c r="C39"/>
  <c r="H49" i="4"/>
  <c r="H50"/>
  <c r="H52"/>
  <c r="H53"/>
  <c r="I49"/>
  <c r="I50"/>
  <c r="I52"/>
  <c r="I53"/>
  <c r="E46"/>
  <c r="E49"/>
  <c r="E50"/>
  <c r="E52"/>
  <c r="E53"/>
  <c r="F28"/>
  <c r="F23"/>
  <c r="F46"/>
  <c r="J49"/>
  <c r="J50"/>
  <c r="J52"/>
  <c r="J53"/>
  <c r="G49"/>
  <c r="G50"/>
  <c r="G52"/>
  <c r="G53"/>
  <c r="D49"/>
  <c r="D50"/>
  <c r="D52"/>
  <c r="D54"/>
  <c r="F20" i="5"/>
  <c r="F38"/>
  <c r="F39"/>
  <c r="F49" i="4"/>
  <c r="F50"/>
  <c r="F52"/>
  <c r="F53"/>
</calcChain>
</file>

<file path=xl/sharedStrings.xml><?xml version="1.0" encoding="utf-8"?>
<sst xmlns="http://schemas.openxmlformats.org/spreadsheetml/2006/main" count="348" uniqueCount="305">
  <si>
    <t>Код рядка</t>
  </si>
  <si>
    <t>Факт минулого року 2013р.</t>
  </si>
  <si>
    <t>У тому числі за кварталами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</si>
  <si>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</si>
  <si>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</si>
  <si>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</si>
  <si>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</si>
  <si>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</si>
  <si>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</si>
  <si>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Податок на додану вартість</t>
  </si>
  <si>
    <t>Акцизний збір</t>
  </si>
  <si>
    <t>Інші непрямі податки (розшифрувати)</t>
  </si>
  <si>
    <t>Інші вирахування з доходу (розшифрувати)</t>
  </si>
  <si>
    <t>Інші операційні доходи (розшифрувати)</t>
  </si>
  <si>
    <t>Дохід від участі в капіталі (розшифрувати)</t>
  </si>
  <si>
    <t>Інші фінансові доходи (розшифрувати)</t>
  </si>
  <si>
    <t>Інші доходи (розшифрувати)</t>
  </si>
  <si>
    <t>Надзвичайні доходи (відшкодування збитків від надзвичайних ситуацій, стихійного лиха, пожеж, техно-генних аварій тощо)</t>
  </si>
  <si>
    <t>Усього доходів</t>
  </si>
  <si>
    <t>Витрати</t>
  </si>
  <si>
    <t>Собівартість реалізованої продукції (товарів, робіт та послуг) (розшифрувати)</t>
  </si>
  <si>
    <t>Адміністративні витрати, усього, у тому числі:</t>
  </si>
  <si>
    <t>витрати, пов’язані з використанням службових автомобілів</t>
  </si>
  <si>
    <t>014/1</t>
  </si>
  <si>
    <t>витрати на відрядження</t>
  </si>
  <si>
    <t>014/2</t>
  </si>
  <si>
    <t>витрати на підвищення кваліфікації</t>
  </si>
  <si>
    <t>014/3</t>
  </si>
  <si>
    <t>витрати на аудиторські послуги</t>
  </si>
  <si>
    <t>014/4</t>
  </si>
  <si>
    <t>інші адміністративні витрати (розшифрувати)</t>
  </si>
  <si>
    <t>014/5</t>
  </si>
  <si>
    <t xml:space="preserve">Витрати на збут </t>
  </si>
  <si>
    <t>(розшифрувати)</t>
  </si>
  <si>
    <t xml:space="preserve">Інші операційні витрати </t>
  </si>
  <si>
    <t xml:space="preserve">Фінансові витрати </t>
  </si>
  <si>
    <t>на сировину й основні матеріали,канцтовари</t>
  </si>
  <si>
    <t xml:space="preserve"> на оплату праці</t>
  </si>
  <si>
    <t>нарахування на заробітну плату</t>
  </si>
  <si>
    <t>паливо-мастильні матеріали</t>
  </si>
  <si>
    <t>Втрати від участі в капіталі (розшифрувати)</t>
  </si>
  <si>
    <t>Інші витрати (розшифрувати)</t>
  </si>
  <si>
    <t>амортизація</t>
  </si>
  <si>
    <t>019/1</t>
  </si>
  <si>
    <t>Податок на прибуток від звичайної діяльності</t>
  </si>
  <si>
    <t xml:space="preserve">Надзвичайні витрати </t>
  </si>
  <si>
    <t>(невідшкодовані збитки)</t>
  </si>
  <si>
    <t>Усього витрати</t>
  </si>
  <si>
    <t>Фінансові результати діяльності:</t>
  </si>
  <si>
    <t>Валовий прибуток (збиток)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</si>
  <si>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</si>
  <si>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</si>
  <si>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Частка меншості</t>
  </si>
  <si>
    <t>Чистий  прибуток (збиток), у тому числі:</t>
  </si>
  <si>
    <t xml:space="preserve">прибуток </t>
  </si>
  <si>
    <t>027/1</t>
  </si>
  <si>
    <t>збиток</t>
  </si>
  <si>
    <t>027/2</t>
  </si>
  <si>
    <t>ІІ. Розподіл чистого прибутку</t>
  </si>
  <si>
    <t>Відрахування частини прибутку (доходу) до бюджету</t>
  </si>
  <si>
    <t>Залишок нерозподіленого прибутку (непокритого збитку) на початок звітного періоду</t>
  </si>
  <si>
    <t>Розвиток виробництва</t>
  </si>
  <si>
    <t>у тому числі за основними видами діяльності згідно з КВЕД</t>
  </si>
  <si>
    <t>030/1</t>
  </si>
  <si>
    <t>Резервний фонд</t>
  </si>
  <si>
    <r>
      <t xml:space="preserve">Інші фонди </t>
    </r>
    <r>
      <rPr>
        <i/>
        <sz val="11"/>
        <color indexed="8"/>
        <rFont val="Times New Roman"/>
        <family val="1"/>
        <charset val="204"/>
      </rPr>
      <t>(розшифрувати)</t>
    </r>
  </si>
  <si>
    <r>
      <t xml:space="preserve">Інші цілі </t>
    </r>
    <r>
      <rPr>
        <i/>
        <sz val="11"/>
        <color indexed="8"/>
        <rFont val="Times New Roman"/>
        <family val="1"/>
        <charset val="204"/>
      </rPr>
      <t>(розшифрувати)</t>
    </r>
  </si>
  <si>
    <t>Залишок нерозподіленого прибутку (непокритого збитку) на кінець звітного періоду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</si>
  <si>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</si>
  <si>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</si>
  <si>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</si>
  <si>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035/1</t>
  </si>
  <si>
    <t>2 </t>
  </si>
  <si>
    <t>ПДВ, що підлягає сплаті до бюджету за підсумками звітного періоду</t>
  </si>
  <si>
    <t>035/2</t>
  </si>
  <si>
    <t>ПДВ, що підлягає відшкодуванню з бюджету за підсумками звітного періоду</t>
  </si>
  <si>
    <t>035/3</t>
  </si>
  <si>
    <t>рентні платежі</t>
  </si>
  <si>
    <t>035/4</t>
  </si>
  <si>
    <t>ресурсні платежі</t>
  </si>
  <si>
    <t>035/5</t>
  </si>
  <si>
    <r>
      <t xml:space="preserve">інші податки, у тому числі </t>
    </r>
    <r>
      <rPr>
        <i/>
        <sz val="11"/>
        <color indexed="8"/>
        <rFont val="Times New Roman"/>
        <family val="1"/>
        <charset val="204"/>
      </rPr>
      <t>(розшифрувати):</t>
    </r>
  </si>
  <si>
    <t>035/6</t>
  </si>
  <si>
    <t>відрахування частини чистого прибутку  підприємствами</t>
  </si>
  <si>
    <t>035/6/1</t>
  </si>
  <si>
    <t>Погашення податкової заборгованості,  у тому числі:</t>
  </si>
  <si>
    <t>погашення реструктуризованих та відстрочених сум, що підлягають сплаті у поточному році до бюджету</t>
  </si>
  <si>
    <t>036/1</t>
  </si>
  <si>
    <t>до державних цільових фондів</t>
  </si>
  <si>
    <t>036/2</t>
  </si>
  <si>
    <t>неустойки (штрафи, пені)</t>
  </si>
  <si>
    <t>036/3</t>
  </si>
  <si>
    <t>Внески до державних цільових фондів,                                              у тому числі:</t>
  </si>
  <si>
    <t>037/1</t>
  </si>
  <si>
    <t>внески до фондів соціального страхування</t>
  </si>
  <si>
    <t>037/2</t>
  </si>
  <si>
    <t>Інші обов’язкові платежі, у тому числі:</t>
  </si>
  <si>
    <t>місцеві податки та збори</t>
  </si>
  <si>
    <t>038/1</t>
  </si>
  <si>
    <r>
      <t xml:space="preserve">інші платежі </t>
    </r>
    <r>
      <rPr>
        <i/>
        <sz val="12"/>
        <color indexed="8"/>
        <rFont val="Times New Roman"/>
        <family val="1"/>
        <charset val="204"/>
      </rPr>
      <t>(розшифрувати)</t>
    </r>
  </si>
  <si>
    <t>038/2</t>
  </si>
  <si>
    <t>Основні фінансові показники підприємства</t>
  </si>
  <si>
    <t>І.Формування прибутку підприємства</t>
  </si>
  <si>
    <r>
      <rPr>
        <sz val="12"/>
        <color indexed="8"/>
        <rFont val="Calibri"/>
        <family val="2"/>
        <charset val="204"/>
      </rPr>
      <t>00</t>
    </r>
    <r>
      <rPr>
        <sz val="12"/>
        <color indexed="8"/>
        <rFont val="Times New Roman"/>
        <family val="1"/>
        <charset val="204"/>
      </rPr>
      <t>1</t>
    </r>
  </si>
  <si>
    <r>
      <rPr>
        <sz val="12"/>
        <color indexed="8"/>
        <rFont val="Calibri"/>
        <family val="2"/>
        <charset val="204"/>
      </rPr>
      <t>002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</si>
  <si>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003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</si>
  <si>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004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</si>
  <si>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005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</si>
  <si>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006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</si>
  <si>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007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</si>
  <si>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008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</si>
  <si>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009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</si>
  <si>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010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</si>
  <si>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011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</si>
  <si>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012</t>
    </r>
    <r>
      <rPr>
        <sz val="12"/>
        <color indexed="8"/>
        <rFont val="Times New Roman"/>
        <family val="1"/>
        <charset val="204"/>
      </rPr>
      <t/>
    </r>
  </si>
  <si>
    <t>013</t>
  </si>
  <si>
    <t>014</t>
  </si>
  <si>
    <t>014/6</t>
  </si>
  <si>
    <t>014/7</t>
  </si>
  <si>
    <t>014/8</t>
  </si>
  <si>
    <t>014/9</t>
  </si>
  <si>
    <t>014/10</t>
  </si>
  <si>
    <t>014/11</t>
  </si>
  <si>
    <t xml:space="preserve"> на комунальні послуги (вода,електроенергія,зв'язок,інтернет,телефон, заправка картреджа,сплата банк.послуг...)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</si>
  <si>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</si>
  <si>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</si>
  <si>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</si>
  <si>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</si>
  <si>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</si>
  <si>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</si>
  <si>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</si>
  <si>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</si>
  <si>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</si>
  <si>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</si>
  <si>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</si>
  <si>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</si>
  <si>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</si>
  <si>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</si>
  <si>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</si>
  <si>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</si>
  <si>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</si>
  <si>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</si>
  <si>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</si>
  <si>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</si>
  <si>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</si>
  <si>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</si>
  <si>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</si>
  <si>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</si>
  <si>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До єдиного внеску на загальнообов"язкове державне соціальне страхування</t>
  </si>
  <si>
    <t>Фінансо-вий план поточно-го року 2014р</t>
  </si>
  <si>
    <t>Плано-вий рік (усього)2015р.</t>
  </si>
  <si>
    <t>Додаток 1</t>
  </si>
  <si>
    <t>коди</t>
  </si>
  <si>
    <t xml:space="preserve">Підприємство  </t>
  </si>
  <si>
    <t> КП НМР «БТІ»</t>
  </si>
  <si>
    <t xml:space="preserve">за ЄДПОУ </t>
  </si>
  <si>
    <t>23833205 </t>
  </si>
  <si>
    <t xml:space="preserve">Організаційно-правова форма </t>
  </si>
  <si>
    <t> Комунальне підприємство</t>
  </si>
  <si>
    <t>за КОПФГ</t>
  </si>
  <si>
    <t>150 </t>
  </si>
  <si>
    <t xml:space="preserve">Галузь     </t>
  </si>
  <si>
    <t>за ЗКГНГ</t>
  </si>
  <si>
    <t xml:space="preserve">Вид економічної діяльності    </t>
  </si>
  <si>
    <t> Послуги інжинірингу,геології та геодезії, надання послуг із технічного консультування в цих сферах</t>
  </si>
  <si>
    <t xml:space="preserve">за  КВЕД  </t>
  </si>
  <si>
    <t>Одиниця виміру: тис. гривень</t>
  </si>
  <si>
    <t>Форма власності</t>
  </si>
  <si>
    <t> Комунальна власність</t>
  </si>
  <si>
    <t>Чисельність працівників</t>
  </si>
  <si>
    <t xml:space="preserve">Місцезнаходження  </t>
  </si>
  <si>
    <t>м.Нетішин, пр-кт Незалежності,буд.12</t>
  </si>
  <si>
    <t xml:space="preserve">Телефон </t>
  </si>
  <si>
    <t> 3-28-68</t>
  </si>
  <si>
    <t xml:space="preserve">Прізвище та ініціали керівника  </t>
  </si>
  <si>
    <t> Похитун Д.В.</t>
  </si>
  <si>
    <t>рік</t>
  </si>
  <si>
    <t>71.12</t>
  </si>
  <si>
    <t>Керівник</t>
  </si>
  <si>
    <t>Бухгалтер</t>
  </si>
  <si>
    <t>Елементи операційних витрат</t>
  </si>
  <si>
    <t xml:space="preserve">Код рядка </t>
  </si>
  <si>
    <t xml:space="preserve">І  </t>
  </si>
  <si>
    <t xml:space="preserve">ІІ  </t>
  </si>
  <si>
    <t xml:space="preserve">ІІІ </t>
  </si>
  <si>
    <t xml:space="preserve">ІV </t>
  </si>
  <si>
    <t>Матеріальні витрати, у тому числі:</t>
  </si>
  <si>
    <t>витрати на сировину і основні матеріали</t>
  </si>
  <si>
    <t>001/1</t>
  </si>
  <si>
    <t>001/2</t>
  </si>
  <si>
    <t>Витрати на оплату праці</t>
  </si>
  <si>
    <t>Амортизація</t>
  </si>
  <si>
    <t>Інші операційні витрати</t>
  </si>
  <si>
    <t>Операційні витрати, усього</t>
  </si>
  <si>
    <t>Капітальні інвестиції</t>
  </si>
  <si>
    <t>Капітальні інвестиції, усього,</t>
  </si>
  <si>
    <t>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</si>
  <si>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</si>
  <si>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</si>
  <si>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</si>
  <si>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001/3</t>
  </si>
  <si>
    <t>придбання (створення) нематеріальних активів</t>
  </si>
  <si>
    <t>001/4</t>
  </si>
  <si>
    <t>модернізація, модифікація (добудова, дообладнання, реконструкція) основних засобів</t>
  </si>
  <si>
    <t>001/5</t>
  </si>
  <si>
    <t>капітальний ремонт</t>
  </si>
  <si>
    <t>001/6</t>
  </si>
  <si>
    <t>Фінансовий план поточно-го року 2014р.</t>
  </si>
  <si>
    <t>002</t>
  </si>
  <si>
    <t>003</t>
  </si>
  <si>
    <t>004</t>
  </si>
  <si>
    <t>005</t>
  </si>
  <si>
    <t>006</t>
  </si>
  <si>
    <t xml:space="preserve">Н.В. Тазюк </t>
  </si>
  <si>
    <t>Д.В. Похитун</t>
  </si>
  <si>
    <t>Рух грошових коштів</t>
  </si>
  <si>
    <t>Прогнозний рух коштів на кінець поточного року</t>
  </si>
  <si>
    <t xml:space="preserve">Надходження грошових коштів від основної діяльності </t>
  </si>
  <si>
    <t>Виручка від реалізації продукції (товарів, робіт, послуг)</t>
  </si>
  <si>
    <t xml:space="preserve">Цільове фінансування  </t>
  </si>
  <si>
    <t xml:space="preserve">Отримання короткострокових кредитів </t>
  </si>
  <si>
    <t>Аванси одержані</t>
  </si>
  <si>
    <r>
      <t xml:space="preserve">Інші надходження </t>
    </r>
    <r>
      <rPr>
        <i/>
        <sz val="11"/>
        <color indexed="8"/>
        <rFont val="Times New Roman"/>
        <family val="1"/>
        <charset val="204"/>
      </rPr>
      <t xml:space="preserve">(розшифрувати) </t>
    </r>
  </si>
  <si>
    <t xml:space="preserve">Надходження грошових коштів від інвестиційної діяльності </t>
  </si>
  <si>
    <t>Виручка від реалізації основних фондів</t>
  </si>
  <si>
    <t xml:space="preserve">Виручка від реалізації нематеріальних активів </t>
  </si>
  <si>
    <t xml:space="preserve">Надходження від продажу акцій та облігацій </t>
  </si>
  <si>
    <r>
      <t xml:space="preserve">Інші надходження </t>
    </r>
    <r>
      <rPr>
        <i/>
        <sz val="10"/>
        <color indexed="8"/>
        <rFont val="Times New Roman"/>
        <family val="1"/>
        <charset val="204"/>
      </rPr>
      <t xml:space="preserve">(розшифрувати) </t>
    </r>
  </si>
  <si>
    <t xml:space="preserve">Надходження грошових коштів від фінансової діяльності </t>
  </si>
  <si>
    <t xml:space="preserve">Отримання довгострокових кредитів </t>
  </si>
  <si>
    <t>Видатки грошових коштів основної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</si>
  <si>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</si>
  <si>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</si>
  <si>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 xml:space="preserve">Повернення короткострокових кредитів </t>
  </si>
  <si>
    <r>
      <t xml:space="preserve">Платежі в бюджет </t>
    </r>
    <r>
      <rPr>
        <i/>
        <sz val="10"/>
        <color indexed="8"/>
        <rFont val="Times New Roman"/>
        <family val="1"/>
        <charset val="204"/>
      </rPr>
      <t xml:space="preserve">(розшифрувати) 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</si>
  <si>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(розшифрувати)</t>
    </r>
  </si>
  <si>
    <t xml:space="preserve">Видатки грошових коштів інвестиційної діяльності </t>
  </si>
  <si>
    <t xml:space="preserve">Придбання основних засобів  </t>
  </si>
  <si>
    <t>Капітальне будівництво</t>
  </si>
  <si>
    <t xml:space="preserve">Придбання нематеріальних активів </t>
  </si>
  <si>
    <t xml:space="preserve">Придбання акцій та облігацій  </t>
  </si>
  <si>
    <r>
      <t xml:space="preserve">Інші витрати </t>
    </r>
    <r>
      <rPr>
        <i/>
        <sz val="11"/>
        <color indexed="8"/>
        <rFont val="Times New Roman"/>
        <family val="1"/>
        <charset val="204"/>
      </rPr>
      <t>(розшифрувати)</t>
    </r>
  </si>
  <si>
    <t xml:space="preserve">Видатки грошових коштів фінансової діяльності </t>
  </si>
  <si>
    <t xml:space="preserve">Сплата дивідендів </t>
  </si>
  <si>
    <t xml:space="preserve">Повернення довгострокових кредитів </t>
  </si>
  <si>
    <t>Грошові кошти:</t>
  </si>
  <si>
    <t>на початок періоду</t>
  </si>
  <si>
    <t>на кінець періоду</t>
  </si>
  <si>
    <t>Чистий грошовий потік</t>
  </si>
  <si>
    <r>
      <rPr>
        <sz val="12"/>
        <color indexed="8"/>
        <rFont val="Calibri"/>
        <family val="2"/>
        <charset val="204"/>
      </rPr>
      <t>013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</si>
  <si>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014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</si>
  <si>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015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</si>
  <si>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016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</si>
  <si>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017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</si>
  <si>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018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</si>
  <si>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019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</si>
  <si>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020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</si>
  <si>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021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</si>
  <si>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022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</si>
  <si>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023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</si>
  <si>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024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</si>
  <si>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025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</si>
  <si>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026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</si>
  <si>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027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</si>
  <si>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028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</si>
  <si>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029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</si>
  <si>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030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</si>
  <si>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031</t>
    </r>
    <r>
      <rPr>
        <sz val="12"/>
        <color indexed="8"/>
        <rFont val="Times New Roman"/>
        <family val="1"/>
        <charset val="204"/>
      </rPr>
      <t/>
    </r>
  </si>
  <si>
    <r>
      <rPr>
        <sz val="12"/>
        <color indexed="8"/>
        <rFont val="Calibri"/>
        <family val="2"/>
        <charset val="204"/>
      </rPr>
      <t>032</t>
    </r>
    <r>
      <rPr>
        <sz val="12"/>
        <color indexed="8"/>
        <rFont val="Times New Roman"/>
        <family val="1"/>
        <charset val="204"/>
      </rPr>
      <t/>
    </r>
  </si>
  <si>
    <t>Факт минулого року2013р</t>
  </si>
  <si>
    <t>План поточного року 2014р</t>
  </si>
  <si>
    <t>Плановий рік       2015              (усього)</t>
  </si>
  <si>
    <t>Плановий рік         2015р.            (усього)</t>
  </si>
  <si>
    <r>
      <rPr>
        <sz val="10"/>
        <color indexed="8"/>
        <rFont val="Calibri"/>
        <family val="2"/>
        <charset val="204"/>
      </rPr>
      <t>00</t>
    </r>
    <r>
      <rPr>
        <sz val="10"/>
        <color indexed="8"/>
        <rFont val="Times New Roman"/>
        <family val="1"/>
        <charset val="204"/>
      </rPr>
      <t>1</t>
    </r>
  </si>
  <si>
    <r>
      <rPr>
        <sz val="10"/>
        <color indexed="8"/>
        <rFont val="Times New Roman"/>
        <family val="1"/>
        <charset val="204"/>
      </rPr>
      <t xml:space="preserve">витрати на паливо та енергію </t>
    </r>
    <r>
      <rPr>
        <i/>
        <sz val="10"/>
        <color indexed="8"/>
        <rFont val="Times New Roman"/>
        <family val="1"/>
        <charset val="204"/>
      </rPr>
      <t xml:space="preserve"> комунальні послуги (вода,електроенергія,зв'язок,інтернет,телефон, заправка картреджа,сплата банк.послуг...)</t>
    </r>
  </si>
  <si>
    <r>
      <t xml:space="preserve">ПРОЕКТ ФІНАНСОВОГО ПЛАНУ ПІДПРИЄМСТВА НА </t>
    </r>
    <r>
      <rPr>
        <b/>
        <sz val="16"/>
        <color indexed="8"/>
        <rFont val="Times New Roman"/>
        <family val="1"/>
        <charset val="204"/>
      </rPr>
      <t>2015</t>
    </r>
    <r>
      <rPr>
        <b/>
        <sz val="12"/>
        <color indexed="8"/>
        <rFont val="Times New Roman"/>
        <family val="1"/>
        <charset val="204"/>
      </rPr>
      <t xml:space="preserve"> рік</t>
    </r>
  </si>
  <si>
    <r>
      <rPr>
        <sz val="10"/>
        <color indexed="8"/>
        <rFont val="Calibri"/>
        <family val="2"/>
        <charset val="204"/>
      </rPr>
      <t>003</t>
    </r>
    <r>
      <rPr>
        <sz val="12"/>
        <color indexed="8"/>
        <rFont val="Times New Roman"/>
        <family val="1"/>
        <charset val="204"/>
      </rPr>
      <t/>
    </r>
  </si>
  <si>
    <r>
      <rPr>
        <sz val="10"/>
        <color indexed="8"/>
        <rFont val="Calibri"/>
        <family val="2"/>
        <charset val="204"/>
      </rPr>
      <t>004</t>
    </r>
    <r>
      <rPr>
        <sz val="12"/>
        <color indexed="8"/>
        <rFont val="Times New Roman"/>
        <family val="1"/>
        <charset val="204"/>
      </rPr>
      <t/>
    </r>
  </si>
  <si>
    <r>
      <rPr>
        <sz val="10"/>
        <color indexed="8"/>
        <rFont val="Calibri"/>
        <family val="2"/>
        <charset val="204"/>
      </rPr>
      <t>005</t>
    </r>
    <r>
      <rPr>
        <sz val="12"/>
        <color indexed="8"/>
        <rFont val="Times New Roman"/>
        <family val="1"/>
        <charset val="204"/>
      </rPr>
      <t/>
    </r>
  </si>
  <si>
    <r>
      <t xml:space="preserve">Чистий дохід (виручка) від реалізації продукції (товарів, робіт, послуг) </t>
    </r>
    <r>
      <rPr>
        <i/>
        <sz val="10"/>
        <color indexed="8"/>
        <rFont val="Times New Roman"/>
        <family val="1"/>
        <charset val="204"/>
      </rPr>
      <t>(розшифрувати)</t>
    </r>
  </si>
  <si>
    <r>
      <rPr>
        <sz val="10"/>
        <color indexed="8"/>
        <rFont val="Calibri"/>
        <family val="2"/>
        <charset val="204"/>
      </rPr>
      <t>006</t>
    </r>
    <r>
      <rPr>
        <sz val="12"/>
        <color indexed="8"/>
        <rFont val="Times New Roman"/>
        <family val="1"/>
        <charset val="204"/>
      </rPr>
      <t/>
    </r>
  </si>
  <si>
    <r>
      <rPr>
        <sz val="10"/>
        <color indexed="8"/>
        <rFont val="Calibri"/>
        <family val="2"/>
        <charset val="204"/>
      </rPr>
      <t>007</t>
    </r>
    <r>
      <rPr>
        <sz val="12"/>
        <color indexed="8"/>
        <rFont val="Times New Roman"/>
        <family val="1"/>
        <charset val="204"/>
      </rPr>
      <t/>
    </r>
  </si>
  <si>
    <r>
      <rPr>
        <sz val="10"/>
        <color indexed="8"/>
        <rFont val="Calibri"/>
        <family val="2"/>
        <charset val="204"/>
      </rPr>
      <t>008</t>
    </r>
    <r>
      <rPr>
        <sz val="12"/>
        <color indexed="8"/>
        <rFont val="Times New Roman"/>
        <family val="1"/>
        <charset val="204"/>
      </rPr>
      <t/>
    </r>
  </si>
  <si>
    <r>
      <rPr>
        <sz val="10"/>
        <color indexed="8"/>
        <rFont val="Calibri"/>
        <family val="2"/>
        <charset val="204"/>
      </rPr>
      <t>009</t>
    </r>
    <r>
      <rPr>
        <sz val="12"/>
        <color indexed="8"/>
        <rFont val="Times New Roman"/>
        <family val="1"/>
        <charset val="204"/>
      </rPr>
      <t/>
    </r>
  </si>
  <si>
    <r>
      <rPr>
        <sz val="10"/>
        <color indexed="8"/>
        <rFont val="Calibri"/>
        <family val="2"/>
        <charset val="204"/>
      </rPr>
      <t>010</t>
    </r>
    <r>
      <rPr>
        <sz val="12"/>
        <color indexed="8"/>
        <rFont val="Times New Roman"/>
        <family val="1"/>
        <charset val="204"/>
      </rPr>
      <t/>
    </r>
  </si>
  <si>
    <t>(назва підприємства)</t>
  </si>
  <si>
    <t>Фінансовий план поточного року</t>
  </si>
  <si>
    <t>Пояснення та обґрунтування до запланованого рівня доходів/витрат</t>
  </si>
  <si>
    <t>Собівартість реалізованої продукції (товарів, робіт та послуг)</t>
  </si>
  <si>
    <t>Чистий дохід (виручка)від реалізації продукції (товарів, робіт, послуг)</t>
  </si>
  <si>
    <t>ОО6</t>
  </si>
  <si>
    <t>2015 Плановий рік (всього)</t>
  </si>
  <si>
    <t>Відображено фактичний дохід від реалізації наданих послуг з виготовлення інвентарних справ, довідок населенню та ін. Оскільки сума податку на додану вартість, акцизного зборку, інших непрямих вирахувань з доходу непередбачено, тому рядок 001 дорівнює рядку 006.</t>
  </si>
  <si>
    <t>О13</t>
  </si>
  <si>
    <r>
      <t>Собівартість реалізованої продукції (робіт, послуг) складаєтьсяз: з виробничої собівартості послуг</t>
    </r>
    <r>
      <rPr>
        <i/>
        <sz val="12"/>
        <color indexed="8"/>
        <rFont val="Times New Roman"/>
        <family val="1"/>
        <charset val="204"/>
      </rPr>
      <t>(прямі матеріальні витрати, прямі витрати на оплату праці, інші прямі витрати</t>
    </r>
    <r>
      <rPr>
        <sz val="12"/>
        <color indexed="8"/>
        <rFont val="Times New Roman"/>
        <family val="1"/>
        <charset val="204"/>
      </rPr>
      <t>), які були реалізловані та нерозподілені постійні загальновиробничі витрати. Не включено до складу собівартості реалізованої продукції адміністративні витрати, витрати на збут та інші операційні витрати.</t>
    </r>
  </si>
  <si>
    <t>О28</t>
  </si>
  <si>
    <t xml:space="preserve">Планується отримати чистий прибуток відповідно підприємство підлягає  сплаті відрахування частини чистого прибутку (доходу).  </t>
  </si>
  <si>
    <t>1. Аналіз окремих статей фінансового плану</t>
  </si>
  <si>
    <t>до фінансового плану підприємства на 2015рік</t>
  </si>
  <si>
    <t xml:space="preserve"> Уточнююча ІНФОРМАЦІЯ</t>
  </si>
  <si>
    <t>КП НМР "Бюро технічної інвентаризації"</t>
  </si>
  <si>
    <t>Начальник КП НМР "БТІ"</t>
  </si>
  <si>
    <t>Д.В.Похитун</t>
  </si>
  <si>
    <t xml:space="preserve">ЗАТВЕРДЖЕНО </t>
  </si>
  <si>
    <t>рішенням ___________________          Нетішинської міської ради _________2014 №_____/_______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</si>
</sst>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color indexed="8"/>
      <name val="Bodoni MT Black"/>
      <family val="1"/>
    </font>
    <font>
      <i/>
      <sz val="10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4"/>
      <color indexed="8"/>
      <name val="Book Antiqua"/>
      <family val="1"/>
      <charset val="204"/>
    </font>
    <font>
      <b/>
      <u/>
      <sz val="14"/>
      <color indexed="8"/>
      <name val="Book Antiqua"/>
      <family val="1"/>
      <charset val="204"/>
    </font>
    <font>
      <b/>
      <i/>
      <sz val="12"/>
      <color indexed="8"/>
      <name val="Book Antiqua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0" xfId="0" applyFont="1"/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7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0" xfId="0" applyFont="1"/>
    <xf numFmtId="0" fontId="6" fillId="0" borderId="0" xfId="0" applyFont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16" fillId="0" borderId="2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49" fontId="3" fillId="2" borderId="24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49" fontId="13" fillId="0" borderId="24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8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49" fontId="13" fillId="2" borderId="9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0" fillId="0" borderId="29" xfId="0" applyBorder="1"/>
    <xf numFmtId="0" fontId="3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49" fontId="13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8" fillId="3" borderId="30" xfId="0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right" vertical="center"/>
    </xf>
    <xf numFmtId="164" fontId="8" fillId="4" borderId="7" xfId="0" applyNumberFormat="1" applyFon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31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32" xfId="0" applyFont="1" applyBorder="1"/>
    <xf numFmtId="0" fontId="18" fillId="0" borderId="0" xfId="0" applyFont="1" applyAlignment="1">
      <alignment horizontal="left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9" fontId="3" fillId="4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49" fontId="13" fillId="4" borderId="7" xfId="0" applyNumberFormat="1" applyFont="1" applyFill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64" fontId="21" fillId="0" borderId="7" xfId="0" applyNumberFormat="1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164" fontId="21" fillId="0" borderId="30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6" fillId="0" borderId="7" xfId="0" applyFont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49" fontId="1" fillId="2" borderId="24" xfId="0" applyNumberFormat="1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49" fontId="22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3" fillId="0" borderId="4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7" fillId="0" borderId="0" xfId="0" applyFont="1" applyAlignment="1">
      <alignment vertical="justify" wrapText="1"/>
    </xf>
    <xf numFmtId="0" fontId="0" fillId="0" borderId="0" xfId="0" applyAlignment="1">
      <alignment vertical="justify" wrapText="1"/>
    </xf>
    <xf numFmtId="0" fontId="1" fillId="0" borderId="1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4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29" fillId="0" borderId="20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3"/>
  <sheetViews>
    <sheetView tabSelected="1" topLeftCell="A10" workbookViewId="0">
      <selection activeCell="O12" sqref="O12"/>
    </sheetView>
  </sheetViews>
  <sheetFormatPr defaultRowHeight="15"/>
  <cols>
    <col min="1" max="1" width="0.140625" customWidth="1"/>
    <col min="2" max="2" width="26.7109375" customWidth="1"/>
    <col min="6" max="6" width="3.5703125" customWidth="1"/>
    <col min="7" max="7" width="2" customWidth="1"/>
    <col min="9" max="9" width="7.42578125" customWidth="1"/>
    <col min="10" max="10" width="9.85546875" customWidth="1"/>
  </cols>
  <sheetData>
    <row r="1" spans="2:10" ht="16.5">
      <c r="G1" s="9"/>
      <c r="H1" s="9"/>
      <c r="I1" s="9"/>
    </row>
    <row r="2" spans="2:10" ht="18" customHeight="1">
      <c r="G2" s="220" t="s">
        <v>303</v>
      </c>
      <c r="H2" s="220"/>
      <c r="I2" s="220"/>
      <c r="J2" s="220"/>
    </row>
    <row r="3" spans="2:10" ht="86.25" customHeight="1">
      <c r="B3" s="31"/>
      <c r="G3" s="221" t="s">
        <v>304</v>
      </c>
      <c r="H3" s="222"/>
      <c r="I3" s="222"/>
      <c r="J3" s="222"/>
    </row>
    <row r="4" spans="2:10" ht="43.5" customHeight="1">
      <c r="B4" s="31"/>
      <c r="F4" s="14"/>
    </row>
    <row r="5" spans="2:10" ht="15.75">
      <c r="B5" s="45"/>
      <c r="F5" s="44"/>
    </row>
    <row r="6" spans="2:10" ht="15.75">
      <c r="B6" s="45"/>
      <c r="F6" s="6"/>
    </row>
    <row r="7" spans="2:10" ht="15.75">
      <c r="B7" s="32"/>
      <c r="F7" s="41"/>
    </row>
    <row r="8" spans="2:10">
      <c r="B8" s="33"/>
    </row>
    <row r="9" spans="2:10" ht="53.25" customHeight="1" thickBot="1">
      <c r="B9" s="31"/>
    </row>
    <row r="10" spans="2:10" ht="15.75">
      <c r="B10" s="212"/>
      <c r="C10" s="213"/>
      <c r="D10" s="205"/>
      <c r="E10" s="205"/>
      <c r="F10" s="205"/>
      <c r="G10" s="214"/>
      <c r="H10" s="215"/>
      <c r="I10" s="216" t="s">
        <v>152</v>
      </c>
      <c r="J10" s="217"/>
    </row>
    <row r="11" spans="2:10" ht="16.5" thickBot="1">
      <c r="B11" s="206"/>
      <c r="C11" s="207"/>
      <c r="D11" s="207"/>
      <c r="E11" s="207"/>
      <c r="F11" s="207"/>
      <c r="G11" s="207"/>
      <c r="H11" s="208" t="s">
        <v>176</v>
      </c>
      <c r="I11" s="218"/>
      <c r="J11" s="219"/>
    </row>
    <row r="12" spans="2:10" ht="32.25" customHeight="1" thickBot="1">
      <c r="B12" s="46" t="s">
        <v>153</v>
      </c>
      <c r="C12" s="211" t="s">
        <v>154</v>
      </c>
      <c r="D12" s="211"/>
      <c r="E12" s="211"/>
      <c r="F12" s="211"/>
      <c r="G12" s="211"/>
      <c r="H12" s="40" t="s">
        <v>155</v>
      </c>
      <c r="I12" s="49" t="s">
        <v>156</v>
      </c>
      <c r="J12" s="11"/>
    </row>
    <row r="13" spans="2:10" ht="32.25" thickBot="1">
      <c r="B13" s="48" t="s">
        <v>157</v>
      </c>
      <c r="C13" s="210" t="s">
        <v>158</v>
      </c>
      <c r="D13" s="210"/>
      <c r="E13" s="210"/>
      <c r="F13" s="210"/>
      <c r="G13" s="210"/>
      <c r="H13" s="40" t="s">
        <v>159</v>
      </c>
      <c r="I13" s="49" t="s">
        <v>160</v>
      </c>
      <c r="J13" s="11"/>
    </row>
    <row r="14" spans="2:10" ht="16.5" thickBot="1">
      <c r="B14" s="48" t="s">
        <v>161</v>
      </c>
      <c r="C14" s="210"/>
      <c r="D14" s="210"/>
      <c r="E14" s="210"/>
      <c r="F14" s="210"/>
      <c r="G14" s="210"/>
      <c r="H14" s="40" t="s">
        <v>162</v>
      </c>
      <c r="I14" s="49"/>
      <c r="J14" s="11"/>
    </row>
    <row r="15" spans="2:10" ht="65.25" customHeight="1" thickBot="1">
      <c r="B15" s="48" t="s">
        <v>163</v>
      </c>
      <c r="C15" s="210" t="s">
        <v>164</v>
      </c>
      <c r="D15" s="210"/>
      <c r="E15" s="210"/>
      <c r="F15" s="210"/>
      <c r="G15" s="210"/>
      <c r="H15" s="40" t="s">
        <v>165</v>
      </c>
      <c r="I15" s="49" t="s">
        <v>177</v>
      </c>
      <c r="J15" s="11"/>
    </row>
    <row r="16" spans="2:10" ht="28.5" customHeight="1" thickBot="1">
      <c r="B16" s="48" t="s">
        <v>166</v>
      </c>
      <c r="C16" s="210"/>
      <c r="D16" s="210"/>
      <c r="E16" s="210"/>
      <c r="F16" s="210"/>
      <c r="G16" s="210"/>
      <c r="H16" s="38"/>
      <c r="I16" s="38"/>
      <c r="J16" s="11"/>
    </row>
    <row r="17" spans="2:10" ht="15.75" customHeight="1" thickBot="1">
      <c r="B17" s="48" t="s">
        <v>167</v>
      </c>
      <c r="C17" s="210" t="s">
        <v>168</v>
      </c>
      <c r="D17" s="210"/>
      <c r="E17" s="210"/>
      <c r="F17" s="210"/>
      <c r="G17" s="210"/>
      <c r="H17" s="38"/>
      <c r="I17" s="38"/>
      <c r="J17" s="11"/>
    </row>
    <row r="18" spans="2:10" ht="24.75" customHeight="1" thickBot="1">
      <c r="B18" s="48" t="s">
        <v>169</v>
      </c>
      <c r="C18" s="210"/>
      <c r="D18" s="210"/>
      <c r="E18" s="35"/>
      <c r="F18" s="35"/>
      <c r="G18" s="35"/>
      <c r="H18" s="37"/>
      <c r="I18" s="38"/>
      <c r="J18" s="11"/>
    </row>
    <row r="19" spans="2:10" ht="16.5" thickBot="1">
      <c r="B19" s="48" t="s">
        <v>170</v>
      </c>
      <c r="C19" s="209" t="s">
        <v>171</v>
      </c>
      <c r="D19" s="209"/>
      <c r="E19" s="209"/>
      <c r="F19" s="209"/>
      <c r="G19" s="209"/>
      <c r="H19" s="38"/>
      <c r="I19" s="38"/>
      <c r="J19" s="11"/>
    </row>
    <row r="20" spans="2:10" ht="15" customHeight="1">
      <c r="B20" s="226" t="s">
        <v>172</v>
      </c>
      <c r="C20" s="213" t="s">
        <v>173</v>
      </c>
      <c r="D20" s="213"/>
      <c r="E20" s="213"/>
      <c r="F20" s="213"/>
      <c r="G20" s="213"/>
      <c r="H20" s="39"/>
      <c r="I20" s="39"/>
      <c r="J20" s="47"/>
    </row>
    <row r="21" spans="2:10" ht="6.75" customHeight="1" thickBot="1">
      <c r="B21" s="227"/>
      <c r="C21" s="228"/>
      <c r="D21" s="228"/>
      <c r="E21" s="228"/>
      <c r="F21" s="228"/>
      <c r="G21" s="228"/>
      <c r="H21" s="34"/>
      <c r="I21" s="34"/>
      <c r="J21" s="5"/>
    </row>
    <row r="22" spans="2:10" ht="15.75">
      <c r="B22" s="223" t="s">
        <v>174</v>
      </c>
      <c r="C22" s="39"/>
      <c r="D22" s="39"/>
      <c r="E22" s="39"/>
      <c r="F22" s="39"/>
      <c r="G22" s="39"/>
      <c r="H22" s="39"/>
      <c r="I22" s="39"/>
      <c r="J22" s="213"/>
    </row>
    <row r="23" spans="2:10" ht="36.75" customHeight="1">
      <c r="B23" s="224"/>
      <c r="C23" s="229" t="s">
        <v>175</v>
      </c>
      <c r="D23" s="229"/>
      <c r="E23" s="229"/>
      <c r="F23" s="229"/>
      <c r="G23" s="31"/>
      <c r="H23" s="31"/>
      <c r="I23" s="31"/>
      <c r="J23" s="225"/>
    </row>
    <row r="24" spans="2:10" ht="15.75">
      <c r="B24" s="224"/>
      <c r="C24" s="31"/>
      <c r="D24" s="31"/>
      <c r="E24" s="31"/>
      <c r="F24" s="31"/>
      <c r="G24" s="31"/>
      <c r="H24" s="42"/>
      <c r="I24" s="31"/>
      <c r="J24" s="225"/>
    </row>
    <row r="25" spans="2:10">
      <c r="B25" s="36"/>
      <c r="C25" s="36"/>
      <c r="D25" s="36"/>
      <c r="E25" s="36"/>
      <c r="F25" s="36"/>
      <c r="G25" s="36"/>
      <c r="H25" s="36"/>
      <c r="I25" s="36"/>
      <c r="J25" s="36"/>
    </row>
    <row r="26" spans="2:10" ht="16.5">
      <c r="B26" s="30"/>
    </row>
    <row r="27" spans="2:10" ht="15.75">
      <c r="B27" s="8"/>
    </row>
    <row r="28" spans="2:10" ht="15.75">
      <c r="B28" s="8"/>
    </row>
    <row r="29" spans="2:10" ht="15.75">
      <c r="B29" s="8"/>
    </row>
    <row r="30" spans="2:10" ht="15.75">
      <c r="B30" s="8"/>
    </row>
    <row r="31" spans="2:10" ht="15.75">
      <c r="B31" s="8"/>
    </row>
    <row r="32" spans="2:10" ht="15.75">
      <c r="B32" s="8"/>
    </row>
    <row r="33" spans="2:2" ht="15.75">
      <c r="B33" s="8"/>
    </row>
  </sheetData>
  <mergeCells count="21">
    <mergeCell ref="G2:J2"/>
    <mergeCell ref="G3:J3"/>
    <mergeCell ref="B22:B24"/>
    <mergeCell ref="J22:J24"/>
    <mergeCell ref="B20:B21"/>
    <mergeCell ref="C20:E21"/>
    <mergeCell ref="F20:F21"/>
    <mergeCell ref="G20:G21"/>
    <mergeCell ref="C23:F23"/>
    <mergeCell ref="C12:G12"/>
    <mergeCell ref="C13:G13"/>
    <mergeCell ref="B10:C10"/>
    <mergeCell ref="G10:H10"/>
    <mergeCell ref="I10:J10"/>
    <mergeCell ref="I11:J11"/>
    <mergeCell ref="C19:G19"/>
    <mergeCell ref="C16:G16"/>
    <mergeCell ref="C17:G17"/>
    <mergeCell ref="C14:G14"/>
    <mergeCell ref="C15:G15"/>
    <mergeCell ref="C18:D18"/>
  </mergeCells>
  <phoneticPr fontId="30" type="noConversion"/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88"/>
  <sheetViews>
    <sheetView workbookViewId="0">
      <selection activeCell="N91" sqref="N91:O91"/>
    </sheetView>
  </sheetViews>
  <sheetFormatPr defaultRowHeight="15"/>
  <cols>
    <col min="1" max="1" width="1" customWidth="1"/>
    <col min="2" max="2" width="33.42578125" customWidth="1"/>
    <col min="3" max="3" width="7.140625" customWidth="1"/>
    <col min="4" max="4" width="8.140625" customWidth="1"/>
    <col min="6" max="6" width="8.42578125" customWidth="1"/>
    <col min="7" max="10" width="5" customWidth="1"/>
  </cols>
  <sheetData>
    <row r="1" spans="2:10" ht="20.25">
      <c r="B1" s="231" t="s">
        <v>275</v>
      </c>
      <c r="C1" s="231"/>
      <c r="D1" s="231"/>
      <c r="E1" s="231"/>
      <c r="F1" s="231"/>
      <c r="G1" s="231"/>
      <c r="H1" s="231"/>
      <c r="I1" s="231"/>
      <c r="J1" s="231"/>
    </row>
    <row r="2" spans="2:10" ht="15.75">
      <c r="B2" s="231" t="s">
        <v>101</v>
      </c>
      <c r="C2" s="231"/>
      <c r="D2" s="231"/>
      <c r="E2" s="231"/>
      <c r="F2" s="231"/>
      <c r="G2" s="231"/>
      <c r="H2" s="231"/>
      <c r="I2" s="231"/>
      <c r="J2" s="231"/>
    </row>
    <row r="3" spans="2:10" ht="15.75">
      <c r="B3" s="231" t="s">
        <v>102</v>
      </c>
      <c r="C3" s="231"/>
      <c r="D3" s="231"/>
      <c r="E3" s="231"/>
      <c r="F3" s="231"/>
      <c r="G3" s="231"/>
      <c r="H3" s="231"/>
      <c r="I3" s="231"/>
      <c r="J3" s="231"/>
    </row>
    <row r="4" spans="2:10" ht="15.75" thickBot="1"/>
    <row r="5" spans="2:10" ht="62.25" customHeight="1" thickBot="1">
      <c r="B5" s="232"/>
      <c r="C5" s="234" t="s">
        <v>0</v>
      </c>
      <c r="D5" s="234" t="s">
        <v>1</v>
      </c>
      <c r="E5" s="234" t="s">
        <v>149</v>
      </c>
      <c r="F5" s="234" t="s">
        <v>150</v>
      </c>
      <c r="G5" s="236" t="s">
        <v>2</v>
      </c>
      <c r="H5" s="237"/>
      <c r="I5" s="237"/>
      <c r="J5" s="238"/>
    </row>
    <row r="6" spans="2:10" ht="33.75" customHeight="1" thickBot="1">
      <c r="B6" s="233"/>
      <c r="C6" s="235"/>
      <c r="D6" s="235"/>
      <c r="E6" s="235"/>
      <c r="F6" s="235"/>
      <c r="G6" s="1" t="s">
        <v>3</v>
      </c>
      <c r="H6" s="1" t="s">
        <v>4</v>
      </c>
      <c r="I6" s="1" t="s">
        <v>5</v>
      </c>
      <c r="J6" s="1" t="s">
        <v>6</v>
      </c>
    </row>
    <row r="7" spans="2:10" ht="15.75" thickBot="1">
      <c r="B7" s="2">
        <v>1</v>
      </c>
      <c r="C7" s="3">
        <v>2</v>
      </c>
      <c r="D7" s="3">
        <v>3</v>
      </c>
      <c r="E7" s="3">
        <v>4</v>
      </c>
      <c r="F7" s="3">
        <v>5</v>
      </c>
      <c r="G7" s="4">
        <v>6</v>
      </c>
      <c r="H7" s="4">
        <v>7</v>
      </c>
      <c r="I7" s="4">
        <v>8</v>
      </c>
      <c r="J7" s="4">
        <v>9</v>
      </c>
    </row>
    <row r="8" spans="2:10" ht="25.5" customHeight="1" thickBot="1">
      <c r="B8" s="53" t="s">
        <v>7</v>
      </c>
      <c r="C8" s="43"/>
      <c r="D8" s="7"/>
      <c r="E8" s="7"/>
      <c r="F8" s="7"/>
      <c r="G8" s="7"/>
      <c r="H8" s="7"/>
      <c r="I8" s="7"/>
      <c r="J8" s="7"/>
    </row>
    <row r="9" spans="2:10" ht="33" customHeight="1">
      <c r="B9" s="56" t="s">
        <v>8</v>
      </c>
      <c r="C9" s="57" t="s">
        <v>103</v>
      </c>
      <c r="D9" s="58">
        <f>SUM(D10:D14)</f>
        <v>290.7</v>
      </c>
      <c r="E9" s="58">
        <f>SUM(E10:E14)</f>
        <v>164</v>
      </c>
      <c r="F9" s="58">
        <v>164</v>
      </c>
      <c r="G9" s="58">
        <v>40</v>
      </c>
      <c r="H9" s="58">
        <v>40</v>
      </c>
      <c r="I9" s="58">
        <v>42</v>
      </c>
      <c r="J9" s="59">
        <v>42</v>
      </c>
    </row>
    <row r="10" spans="2:10" ht="18" customHeight="1">
      <c r="B10" s="21" t="s">
        <v>9</v>
      </c>
      <c r="C10" s="54" t="s">
        <v>104</v>
      </c>
      <c r="D10" s="16">
        <v>48.4</v>
      </c>
      <c r="E10" s="16">
        <v>1.2</v>
      </c>
      <c r="F10" s="16"/>
      <c r="G10" s="16"/>
      <c r="H10" s="16"/>
      <c r="I10" s="16"/>
      <c r="J10" s="22"/>
    </row>
    <row r="11" spans="2:10" s="153" customFormat="1" ht="15" customHeight="1">
      <c r="B11" s="132" t="s">
        <v>10</v>
      </c>
      <c r="C11" s="173" t="s">
        <v>276</v>
      </c>
      <c r="D11" s="102"/>
      <c r="E11" s="102"/>
      <c r="F11" s="102"/>
      <c r="G11" s="102"/>
      <c r="H11" s="102"/>
      <c r="I11" s="102"/>
      <c r="J11" s="143"/>
    </row>
    <row r="12" spans="2:10" s="153" customFormat="1" ht="19.5" customHeight="1">
      <c r="B12" s="132" t="s">
        <v>11</v>
      </c>
      <c r="C12" s="173" t="s">
        <v>277</v>
      </c>
      <c r="D12" s="102"/>
      <c r="E12" s="102"/>
      <c r="F12" s="102"/>
      <c r="G12" s="102"/>
      <c r="H12" s="102"/>
      <c r="I12" s="102"/>
      <c r="J12" s="143"/>
    </row>
    <row r="13" spans="2:10" s="153" customFormat="1" ht="26.25" customHeight="1">
      <c r="B13" s="132" t="s">
        <v>12</v>
      </c>
      <c r="C13" s="173" t="s">
        <v>278</v>
      </c>
      <c r="D13" s="102"/>
      <c r="E13" s="102"/>
      <c r="F13" s="102"/>
      <c r="G13" s="102"/>
      <c r="H13" s="102"/>
      <c r="I13" s="102"/>
      <c r="J13" s="143"/>
    </row>
    <row r="14" spans="2:10" s="153" customFormat="1" ht="36.75" customHeight="1">
      <c r="B14" s="132" t="s">
        <v>279</v>
      </c>
      <c r="C14" s="173" t="s">
        <v>280</v>
      </c>
      <c r="D14" s="145">
        <v>242.3</v>
      </c>
      <c r="E14" s="145">
        <v>162.80000000000001</v>
      </c>
      <c r="F14" s="145">
        <v>164</v>
      </c>
      <c r="G14" s="145">
        <v>40</v>
      </c>
      <c r="H14" s="145">
        <v>40</v>
      </c>
      <c r="I14" s="145">
        <v>42</v>
      </c>
      <c r="J14" s="146">
        <v>42</v>
      </c>
    </row>
    <row r="15" spans="2:10" s="153" customFormat="1" ht="15" customHeight="1">
      <c r="B15" s="132" t="s">
        <v>13</v>
      </c>
      <c r="C15" s="173" t="s">
        <v>281</v>
      </c>
      <c r="D15" s="102"/>
      <c r="E15" s="102"/>
      <c r="F15" s="102"/>
      <c r="G15" s="102"/>
      <c r="H15" s="102"/>
      <c r="I15" s="102"/>
      <c r="J15" s="143"/>
    </row>
    <row r="16" spans="2:10" s="153" customFormat="1" ht="24.75" customHeight="1">
      <c r="B16" s="132" t="s">
        <v>14</v>
      </c>
      <c r="C16" s="173" t="s">
        <v>282</v>
      </c>
      <c r="D16" s="102"/>
      <c r="E16" s="102"/>
      <c r="F16" s="102"/>
      <c r="G16" s="102"/>
      <c r="H16" s="102"/>
      <c r="I16" s="102"/>
      <c r="J16" s="143"/>
    </row>
    <row r="17" spans="2:10" s="153" customFormat="1" ht="16.5" customHeight="1">
      <c r="B17" s="132" t="s">
        <v>15</v>
      </c>
      <c r="C17" s="173" t="s">
        <v>283</v>
      </c>
      <c r="D17" s="102"/>
      <c r="E17" s="102"/>
      <c r="F17" s="102"/>
      <c r="G17" s="102"/>
      <c r="H17" s="102"/>
      <c r="I17" s="102"/>
      <c r="J17" s="143"/>
    </row>
    <row r="18" spans="2:10" s="153" customFormat="1" ht="15.75" customHeight="1">
      <c r="B18" s="132" t="s">
        <v>16</v>
      </c>
      <c r="C18" s="173" t="s">
        <v>284</v>
      </c>
      <c r="D18" s="102"/>
      <c r="E18" s="102"/>
      <c r="F18" s="102"/>
      <c r="G18" s="102"/>
      <c r="H18" s="102"/>
      <c r="I18" s="102"/>
      <c r="J18" s="143"/>
    </row>
    <row r="19" spans="2:10" ht="62.25" customHeight="1" thickBot="1">
      <c r="B19" s="23" t="s">
        <v>17</v>
      </c>
      <c r="C19" s="61" t="s">
        <v>113</v>
      </c>
      <c r="D19" s="24"/>
      <c r="E19" s="24"/>
      <c r="F19" s="24"/>
      <c r="G19" s="24"/>
      <c r="H19" s="24"/>
      <c r="I19" s="24"/>
      <c r="J19" s="25"/>
    </row>
    <row r="20" spans="2:10" ht="28.5" customHeight="1" thickBot="1">
      <c r="B20" s="170" t="s">
        <v>18</v>
      </c>
      <c r="C20" s="171" t="s">
        <v>114</v>
      </c>
      <c r="D20" s="172">
        <f t="shared" ref="D20:J20" si="0">SUM(D14)</f>
        <v>242.3</v>
      </c>
      <c r="E20" s="172">
        <f t="shared" si="0"/>
        <v>162.80000000000001</v>
      </c>
      <c r="F20" s="172">
        <f t="shared" si="0"/>
        <v>164</v>
      </c>
      <c r="G20" s="172">
        <f t="shared" si="0"/>
        <v>40</v>
      </c>
      <c r="H20" s="172">
        <f t="shared" si="0"/>
        <v>40</v>
      </c>
      <c r="I20" s="172">
        <f t="shared" si="0"/>
        <v>42</v>
      </c>
      <c r="J20" s="172">
        <f t="shared" si="0"/>
        <v>42</v>
      </c>
    </row>
    <row r="21" spans="2:10" ht="24" customHeight="1" thickBot="1">
      <c r="B21" s="77" t="s">
        <v>19</v>
      </c>
      <c r="C21" s="12"/>
      <c r="D21" s="12"/>
      <c r="E21" s="12"/>
      <c r="F21" s="12"/>
      <c r="G21" s="12"/>
      <c r="H21" s="12"/>
      <c r="I21" s="12"/>
      <c r="J21" s="10"/>
    </row>
    <row r="22" spans="2:10" ht="45" customHeight="1">
      <c r="B22" s="66" t="s">
        <v>20</v>
      </c>
      <c r="C22" s="67" t="s">
        <v>115</v>
      </c>
      <c r="D22" s="68">
        <v>9.1</v>
      </c>
      <c r="E22" s="68">
        <v>5.2</v>
      </c>
      <c r="F22" s="68">
        <v>5.2</v>
      </c>
      <c r="G22" s="68">
        <v>1.3</v>
      </c>
      <c r="H22" s="68">
        <v>1.3</v>
      </c>
      <c r="I22" s="68">
        <v>1.3</v>
      </c>
      <c r="J22" s="69">
        <v>1.3</v>
      </c>
    </row>
    <row r="23" spans="2:10" ht="28.5" customHeight="1">
      <c r="B23" s="70" t="s">
        <v>21</v>
      </c>
      <c r="C23" s="20" t="s">
        <v>116</v>
      </c>
      <c r="D23" s="55">
        <f>SUM(D28+D27+D26+D25+D24)</f>
        <v>320.90000000000003</v>
      </c>
      <c r="E23" s="55">
        <f>SUM(E28+E27+E26+E25+E24)+1</f>
        <v>150.6</v>
      </c>
      <c r="F23" s="115">
        <f>SUM(F28+F27+F26+F25+F24)</f>
        <v>148.75479999999999</v>
      </c>
      <c r="G23" s="115">
        <f>SUM(G28+G27+G26+G25+G24)</f>
        <v>36.1935</v>
      </c>
      <c r="H23" s="115">
        <f>SUM(H28+H27+H26+H25+H24)</f>
        <v>36.6387</v>
      </c>
      <c r="I23" s="115">
        <f>SUM(I28+I27+I26+I25+I24)</f>
        <v>39.0017</v>
      </c>
      <c r="J23" s="116">
        <f>SUM(J28+J27+J26+J25+J24)</f>
        <v>36.920900000000003</v>
      </c>
    </row>
    <row r="24" spans="2:10" ht="43.5" customHeight="1">
      <c r="B24" s="71" t="s">
        <v>22</v>
      </c>
      <c r="C24" s="16" t="s">
        <v>23</v>
      </c>
      <c r="D24" s="16">
        <v>1.7</v>
      </c>
      <c r="E24" s="16">
        <v>2</v>
      </c>
      <c r="F24" s="16"/>
      <c r="G24" s="16"/>
      <c r="H24" s="16"/>
      <c r="I24" s="16"/>
      <c r="J24" s="22"/>
    </row>
    <row r="25" spans="2:10" ht="20.25" customHeight="1">
      <c r="B25" s="71" t="s">
        <v>24</v>
      </c>
      <c r="C25" s="16" t="s">
        <v>25</v>
      </c>
      <c r="D25" s="16">
        <v>1</v>
      </c>
      <c r="E25" s="16"/>
      <c r="F25" s="16"/>
      <c r="G25" s="16"/>
      <c r="H25" s="16"/>
      <c r="I25" s="16"/>
      <c r="J25" s="22"/>
    </row>
    <row r="26" spans="2:10" ht="25.5" customHeight="1">
      <c r="B26" s="71" t="s">
        <v>26</v>
      </c>
      <c r="C26" s="16" t="s">
        <v>27</v>
      </c>
      <c r="D26" s="16">
        <v>2.1</v>
      </c>
      <c r="E26" s="16"/>
      <c r="F26" s="16"/>
      <c r="G26" s="16"/>
      <c r="H26" s="16"/>
      <c r="I26" s="16"/>
      <c r="J26" s="22"/>
    </row>
    <row r="27" spans="2:10" ht="20.25" customHeight="1">
      <c r="B27" s="71" t="s">
        <v>28</v>
      </c>
      <c r="C27" s="16" t="s">
        <v>29</v>
      </c>
      <c r="D27" s="16"/>
      <c r="E27" s="16"/>
      <c r="F27" s="16"/>
      <c r="G27" s="16"/>
      <c r="H27" s="16"/>
      <c r="I27" s="16"/>
      <c r="J27" s="22"/>
    </row>
    <row r="28" spans="2:10" ht="28.5" customHeight="1">
      <c r="B28" s="72" t="s">
        <v>30</v>
      </c>
      <c r="C28" s="62" t="s">
        <v>31</v>
      </c>
      <c r="D28" s="62">
        <f t="shared" ref="D28:J28" si="1">SUM(D29:D34)</f>
        <v>316.10000000000002</v>
      </c>
      <c r="E28" s="62">
        <f t="shared" si="1"/>
        <v>147.6</v>
      </c>
      <c r="F28" s="114">
        <f t="shared" si="1"/>
        <v>148.75479999999999</v>
      </c>
      <c r="G28" s="174">
        <f t="shared" si="1"/>
        <v>36.1935</v>
      </c>
      <c r="H28" s="174">
        <f t="shared" si="1"/>
        <v>36.6387</v>
      </c>
      <c r="I28" s="174">
        <f t="shared" si="1"/>
        <v>39.0017</v>
      </c>
      <c r="J28" s="175">
        <f t="shared" si="1"/>
        <v>36.920900000000003</v>
      </c>
    </row>
    <row r="29" spans="2:10" ht="33" customHeight="1">
      <c r="B29" s="71" t="s">
        <v>36</v>
      </c>
      <c r="C29" s="16" t="s">
        <v>117</v>
      </c>
      <c r="D29" s="16">
        <f>14.5+4.5</f>
        <v>19</v>
      </c>
      <c r="E29" s="16">
        <v>5</v>
      </c>
      <c r="F29" s="78">
        <f>SUM(G29:J29)</f>
        <v>3.9</v>
      </c>
      <c r="G29" s="63">
        <v>1.1000000000000001</v>
      </c>
      <c r="H29" s="63">
        <v>1</v>
      </c>
      <c r="I29" s="63">
        <v>0.9</v>
      </c>
      <c r="J29" s="73">
        <v>0.9</v>
      </c>
    </row>
    <row r="30" spans="2:10" ht="58.5" customHeight="1">
      <c r="B30" s="71" t="s">
        <v>123</v>
      </c>
      <c r="C30" s="16" t="s">
        <v>118</v>
      </c>
      <c r="D30" s="16">
        <v>3</v>
      </c>
      <c r="E30" s="16">
        <v>3</v>
      </c>
      <c r="F30" s="78">
        <f>SUM(G30:J30)</f>
        <v>3.1</v>
      </c>
      <c r="G30" s="63">
        <v>0.7</v>
      </c>
      <c r="H30" s="63">
        <v>0.7</v>
      </c>
      <c r="I30" s="63">
        <v>0.8</v>
      </c>
      <c r="J30" s="73">
        <v>0.9</v>
      </c>
    </row>
    <row r="31" spans="2:10" ht="21" customHeight="1">
      <c r="B31" s="74" t="s">
        <v>37</v>
      </c>
      <c r="C31" s="64" t="s">
        <v>119</v>
      </c>
      <c r="D31" s="64">
        <v>205.9</v>
      </c>
      <c r="E31" s="64">
        <v>92.5</v>
      </c>
      <c r="F31" s="79">
        <f>SUM(G31:J31)</f>
        <v>99.6</v>
      </c>
      <c r="G31" s="65">
        <v>24.5</v>
      </c>
      <c r="H31" s="65">
        <v>24.9</v>
      </c>
      <c r="I31" s="65">
        <v>25.9</v>
      </c>
      <c r="J31" s="75">
        <v>24.3</v>
      </c>
    </row>
    <row r="32" spans="2:10" ht="21" customHeight="1">
      <c r="B32" s="74" t="s">
        <v>38</v>
      </c>
      <c r="C32" s="64" t="s">
        <v>120</v>
      </c>
      <c r="D32" s="64">
        <v>74.099999999999994</v>
      </c>
      <c r="E32" s="64">
        <v>34.1</v>
      </c>
      <c r="F32" s="113">
        <f>SUM(G32:J32)</f>
        <v>36.154800000000002</v>
      </c>
      <c r="G32" s="118">
        <f>SUM(G31*0.363)</f>
        <v>8.8934999999999995</v>
      </c>
      <c r="H32" s="118">
        <f>SUM(H31*0.363)</f>
        <v>9.0386999999999986</v>
      </c>
      <c r="I32" s="118">
        <f>SUM(I31*0.363)</f>
        <v>9.4016999999999999</v>
      </c>
      <c r="J32" s="117">
        <f>SUM(J31*0.363)</f>
        <v>8.8209</v>
      </c>
    </row>
    <row r="33" spans="2:10" ht="21" customHeight="1">
      <c r="B33" s="71" t="s">
        <v>39</v>
      </c>
      <c r="C33" s="16" t="s">
        <v>121</v>
      </c>
      <c r="D33" s="16">
        <v>5.6</v>
      </c>
      <c r="E33" s="16">
        <v>4.8</v>
      </c>
      <c r="F33" s="78"/>
      <c r="G33" s="63"/>
      <c r="H33" s="63"/>
      <c r="I33" s="63"/>
      <c r="J33" s="73"/>
    </row>
    <row r="34" spans="2:10" ht="21" customHeight="1">
      <c r="B34" s="80" t="s">
        <v>42</v>
      </c>
      <c r="C34" s="29" t="s">
        <v>122</v>
      </c>
      <c r="D34" s="16">
        <v>8.5</v>
      </c>
      <c r="E34" s="16">
        <v>8.1999999999999993</v>
      </c>
      <c r="F34" s="78">
        <f>SUM(G34:J34)</f>
        <v>6</v>
      </c>
      <c r="G34" s="63">
        <v>1</v>
      </c>
      <c r="H34" s="63">
        <v>1</v>
      </c>
      <c r="I34" s="63">
        <v>2</v>
      </c>
      <c r="J34" s="73">
        <v>2</v>
      </c>
    </row>
    <row r="35" spans="2:10" ht="15" customHeight="1">
      <c r="B35" s="85" t="s">
        <v>32</v>
      </c>
      <c r="C35" s="18" t="s">
        <v>124</v>
      </c>
      <c r="D35" s="241"/>
      <c r="E35" s="230"/>
      <c r="F35" s="230"/>
      <c r="G35" s="230"/>
      <c r="H35" s="230"/>
      <c r="I35" s="230"/>
      <c r="J35" s="240"/>
    </row>
    <row r="36" spans="2:10" ht="15.75" customHeight="1">
      <c r="B36" s="28" t="s">
        <v>33</v>
      </c>
      <c r="C36" s="19"/>
      <c r="D36" s="241"/>
      <c r="E36" s="230"/>
      <c r="F36" s="230"/>
      <c r="G36" s="230"/>
      <c r="H36" s="230"/>
      <c r="I36" s="230"/>
      <c r="J36" s="240"/>
    </row>
    <row r="37" spans="2:10" ht="15" customHeight="1">
      <c r="B37" s="85" t="s">
        <v>34</v>
      </c>
      <c r="C37" s="18" t="s">
        <v>125</v>
      </c>
      <c r="D37" s="241"/>
      <c r="E37" s="230"/>
      <c r="F37" s="230"/>
      <c r="G37" s="230"/>
      <c r="H37" s="230"/>
      <c r="I37" s="230"/>
      <c r="J37" s="240"/>
    </row>
    <row r="38" spans="2:10" ht="15.75" customHeight="1">
      <c r="B38" s="28" t="s">
        <v>33</v>
      </c>
      <c r="C38" s="19"/>
      <c r="D38" s="241"/>
      <c r="E38" s="230"/>
      <c r="F38" s="230"/>
      <c r="G38" s="230"/>
      <c r="H38" s="230"/>
      <c r="I38" s="230"/>
      <c r="J38" s="240"/>
    </row>
    <row r="39" spans="2:10" ht="15" customHeight="1">
      <c r="B39" s="86" t="s">
        <v>35</v>
      </c>
      <c r="C39" s="18" t="s">
        <v>126</v>
      </c>
      <c r="D39" s="248"/>
      <c r="E39" s="239"/>
      <c r="F39" s="239"/>
      <c r="G39" s="239"/>
      <c r="H39" s="239"/>
      <c r="I39" s="239"/>
      <c r="J39" s="244"/>
    </row>
    <row r="40" spans="2:10" ht="15.75" customHeight="1">
      <c r="B40" s="28" t="s">
        <v>33</v>
      </c>
      <c r="C40" s="19"/>
      <c r="D40" s="248"/>
      <c r="E40" s="239"/>
      <c r="F40" s="239"/>
      <c r="G40" s="239"/>
      <c r="H40" s="239"/>
      <c r="I40" s="239"/>
      <c r="J40" s="244"/>
    </row>
    <row r="41" spans="2:10" ht="31.5" customHeight="1">
      <c r="B41" s="81" t="s">
        <v>40</v>
      </c>
      <c r="C41" s="76" t="s">
        <v>127</v>
      </c>
      <c r="D41" s="16"/>
      <c r="E41" s="16"/>
      <c r="F41" s="16"/>
      <c r="G41" s="16"/>
      <c r="H41" s="16"/>
      <c r="I41" s="16"/>
      <c r="J41" s="22"/>
    </row>
    <row r="42" spans="2:10" ht="15.75" customHeight="1">
      <c r="B42" s="21" t="s">
        <v>41</v>
      </c>
      <c r="C42" s="20" t="s">
        <v>128</v>
      </c>
      <c r="D42" s="55"/>
      <c r="E42" s="16"/>
      <c r="F42" s="55"/>
      <c r="G42" s="55"/>
      <c r="H42" s="55"/>
      <c r="I42" s="55"/>
      <c r="J42" s="60"/>
    </row>
    <row r="43" spans="2:10" ht="32.25" customHeight="1">
      <c r="B43" s="21" t="s">
        <v>44</v>
      </c>
      <c r="C43" s="18" t="s">
        <v>129</v>
      </c>
      <c r="D43" s="16"/>
      <c r="E43" s="16"/>
      <c r="F43" s="16"/>
      <c r="G43" s="16"/>
      <c r="H43" s="16"/>
      <c r="I43" s="16"/>
      <c r="J43" s="22"/>
    </row>
    <row r="44" spans="2:10" ht="15.75" customHeight="1">
      <c r="B44" s="26" t="s">
        <v>45</v>
      </c>
      <c r="C44" s="18" t="s">
        <v>130</v>
      </c>
      <c r="D44" s="241"/>
      <c r="E44" s="230"/>
      <c r="F44" s="230"/>
      <c r="G44" s="230"/>
      <c r="H44" s="230"/>
      <c r="I44" s="230"/>
      <c r="J44" s="240"/>
    </row>
    <row r="45" spans="2:10" ht="20.25" customHeight="1" thickBot="1">
      <c r="B45" s="27" t="s">
        <v>46</v>
      </c>
      <c r="C45" s="87"/>
      <c r="D45" s="245"/>
      <c r="E45" s="246"/>
      <c r="F45" s="246"/>
      <c r="G45" s="246"/>
      <c r="H45" s="246"/>
      <c r="I45" s="246"/>
      <c r="J45" s="247"/>
    </row>
    <row r="46" spans="2:10" ht="24.75" customHeight="1">
      <c r="B46" s="83" t="s">
        <v>47</v>
      </c>
      <c r="C46" s="82" t="s">
        <v>131</v>
      </c>
      <c r="D46" s="84">
        <f t="shared" ref="D46:J46" si="2">SUM(D22+D23+D35+D37+D39+D41+D42+D43+D44)</f>
        <v>330.00000000000006</v>
      </c>
      <c r="E46" s="84">
        <f t="shared" si="2"/>
        <v>155.79999999999998</v>
      </c>
      <c r="F46" s="124">
        <f t="shared" si="2"/>
        <v>153.95479999999998</v>
      </c>
      <c r="G46" s="124">
        <f t="shared" si="2"/>
        <v>37.493499999999997</v>
      </c>
      <c r="H46" s="124">
        <f t="shared" si="2"/>
        <v>37.938699999999997</v>
      </c>
      <c r="I46" s="124">
        <f t="shared" si="2"/>
        <v>40.301699999999997</v>
      </c>
      <c r="J46" s="125">
        <f t="shared" si="2"/>
        <v>38.2209</v>
      </c>
    </row>
    <row r="47" spans="2:10" ht="30.75" customHeight="1">
      <c r="B47" s="70" t="s">
        <v>48</v>
      </c>
      <c r="C47" s="16"/>
      <c r="D47" s="16"/>
      <c r="E47" s="16"/>
      <c r="F47" s="16"/>
      <c r="G47" s="16"/>
      <c r="H47" s="16"/>
      <c r="I47" s="16"/>
      <c r="J47" s="22"/>
    </row>
    <row r="48" spans="2:10" ht="15.75">
      <c r="B48" s="21" t="s">
        <v>49</v>
      </c>
      <c r="C48" s="20" t="s">
        <v>132</v>
      </c>
      <c r="D48" s="16">
        <f t="shared" ref="D48:J48" si="3">SUM(D14-D22)</f>
        <v>233.20000000000002</v>
      </c>
      <c r="E48" s="16">
        <f t="shared" si="3"/>
        <v>157.60000000000002</v>
      </c>
      <c r="F48" s="16">
        <f t="shared" si="3"/>
        <v>158.80000000000001</v>
      </c>
      <c r="G48" s="16">
        <f t="shared" si="3"/>
        <v>38.700000000000003</v>
      </c>
      <c r="H48" s="16">
        <f t="shared" si="3"/>
        <v>38.700000000000003</v>
      </c>
      <c r="I48" s="16">
        <f t="shared" si="3"/>
        <v>40.700000000000003</v>
      </c>
      <c r="J48" s="22">
        <f t="shared" si="3"/>
        <v>40.700000000000003</v>
      </c>
    </row>
    <row r="49" spans="2:11" ht="39" customHeight="1">
      <c r="B49" s="21" t="s">
        <v>50</v>
      </c>
      <c r="C49" s="20" t="s">
        <v>133</v>
      </c>
      <c r="D49" s="16">
        <f t="shared" ref="D49:J49" si="4">SUM(D48+D15-D23-D35-D37)</f>
        <v>-87.700000000000017</v>
      </c>
      <c r="E49" s="16">
        <f t="shared" si="4"/>
        <v>7.0000000000000284</v>
      </c>
      <c r="F49" s="119">
        <f t="shared" si="4"/>
        <v>10.045200000000023</v>
      </c>
      <c r="G49" s="119">
        <f t="shared" si="4"/>
        <v>2.5065000000000026</v>
      </c>
      <c r="H49" s="119">
        <f t="shared" si="4"/>
        <v>2.0613000000000028</v>
      </c>
      <c r="I49" s="119">
        <f t="shared" si="4"/>
        <v>1.6983000000000033</v>
      </c>
      <c r="J49" s="120">
        <f t="shared" si="4"/>
        <v>3.7790999999999997</v>
      </c>
    </row>
    <row r="50" spans="2:11" ht="46.5" customHeight="1">
      <c r="B50" s="21" t="s">
        <v>51</v>
      </c>
      <c r="C50" s="20" t="s">
        <v>134</v>
      </c>
      <c r="D50" s="16">
        <f t="shared" ref="D50:J50" si="5">SUM(D49+D16+D17+D18-D39-D41-D42)</f>
        <v>-87.700000000000017</v>
      </c>
      <c r="E50" s="16">
        <f t="shared" si="5"/>
        <v>7.0000000000000284</v>
      </c>
      <c r="F50" s="119">
        <f t="shared" si="5"/>
        <v>10.045200000000023</v>
      </c>
      <c r="G50" s="119">
        <f t="shared" si="5"/>
        <v>2.5065000000000026</v>
      </c>
      <c r="H50" s="119">
        <f t="shared" si="5"/>
        <v>2.0613000000000028</v>
      </c>
      <c r="I50" s="119">
        <f t="shared" si="5"/>
        <v>1.6983000000000033</v>
      </c>
      <c r="J50" s="120">
        <f t="shared" si="5"/>
        <v>3.7790999999999997</v>
      </c>
    </row>
    <row r="51" spans="2:11" ht="15.75">
      <c r="B51" s="21" t="s">
        <v>52</v>
      </c>
      <c r="C51" s="20" t="s">
        <v>135</v>
      </c>
      <c r="D51" s="16"/>
      <c r="E51" s="16"/>
      <c r="F51" s="119"/>
      <c r="G51" s="119"/>
      <c r="H51" s="119"/>
      <c r="I51" s="119"/>
      <c r="J51" s="120"/>
    </row>
    <row r="52" spans="2:11" ht="31.5" customHeight="1">
      <c r="B52" s="21" t="s">
        <v>53</v>
      </c>
      <c r="C52" s="20" t="s">
        <v>136</v>
      </c>
      <c r="D52" s="16">
        <f t="shared" ref="D52:J52" si="6">SUM(D50+D19-D43-D44+D51)</f>
        <v>-87.700000000000017</v>
      </c>
      <c r="E52" s="16">
        <f t="shared" si="6"/>
        <v>7.0000000000000284</v>
      </c>
      <c r="F52" s="119">
        <f t="shared" si="6"/>
        <v>10.045200000000023</v>
      </c>
      <c r="G52" s="119">
        <f t="shared" si="6"/>
        <v>2.5065000000000026</v>
      </c>
      <c r="H52" s="119">
        <f t="shared" si="6"/>
        <v>2.0613000000000028</v>
      </c>
      <c r="I52" s="119">
        <f t="shared" si="6"/>
        <v>1.6983000000000033</v>
      </c>
      <c r="J52" s="120">
        <f t="shared" si="6"/>
        <v>3.7790999999999997</v>
      </c>
    </row>
    <row r="53" spans="2:11" ht="15.75">
      <c r="B53" s="21" t="s">
        <v>54</v>
      </c>
      <c r="C53" s="16" t="s">
        <v>55</v>
      </c>
      <c r="D53" s="16"/>
      <c r="E53" s="16">
        <f t="shared" ref="E53:J53" si="7">SUM(E52)</f>
        <v>7.0000000000000284</v>
      </c>
      <c r="F53" s="119">
        <f t="shared" si="7"/>
        <v>10.045200000000023</v>
      </c>
      <c r="G53" s="119">
        <f t="shared" si="7"/>
        <v>2.5065000000000026</v>
      </c>
      <c r="H53" s="119">
        <f t="shared" si="7"/>
        <v>2.0613000000000028</v>
      </c>
      <c r="I53" s="119">
        <f t="shared" si="7"/>
        <v>1.6983000000000033</v>
      </c>
      <c r="J53" s="120">
        <f t="shared" si="7"/>
        <v>3.7790999999999997</v>
      </c>
    </row>
    <row r="54" spans="2:11" ht="16.5" thickBot="1">
      <c r="B54" s="23" t="s">
        <v>56</v>
      </c>
      <c r="C54" s="24" t="s">
        <v>57</v>
      </c>
      <c r="D54" s="24">
        <f>SUM(D52)</f>
        <v>-87.700000000000017</v>
      </c>
      <c r="E54" s="24"/>
      <c r="F54" s="24"/>
      <c r="G54" s="24"/>
      <c r="H54" s="24"/>
      <c r="I54" s="24"/>
      <c r="J54" s="25"/>
    </row>
    <row r="55" spans="2:11" ht="30" customHeight="1" thickBot="1">
      <c r="B55" s="8" t="s">
        <v>58</v>
      </c>
    </row>
    <row r="56" spans="2:11" ht="35.25" customHeight="1">
      <c r="B56" s="91" t="s">
        <v>59</v>
      </c>
      <c r="C56" s="67" t="s">
        <v>137</v>
      </c>
      <c r="D56" s="92"/>
      <c r="E56" s="92"/>
      <c r="F56" s="92"/>
      <c r="G56" s="92"/>
      <c r="H56" s="93"/>
      <c r="I56" s="93"/>
      <c r="J56" s="94"/>
      <c r="K56" s="17"/>
    </row>
    <row r="57" spans="2:11" ht="54.75" customHeight="1">
      <c r="B57" s="21" t="s">
        <v>60</v>
      </c>
      <c r="C57" s="20" t="s">
        <v>138</v>
      </c>
      <c r="D57" s="89"/>
      <c r="E57" s="89"/>
      <c r="F57" s="88"/>
      <c r="G57" s="88"/>
      <c r="H57" s="16"/>
      <c r="I57" s="16"/>
      <c r="J57" s="22"/>
      <c r="K57" s="17"/>
    </row>
    <row r="58" spans="2:11" ht="21" customHeight="1">
      <c r="B58" s="21" t="s">
        <v>61</v>
      </c>
      <c r="C58" s="20" t="s">
        <v>139</v>
      </c>
      <c r="D58" s="89"/>
      <c r="E58" s="89"/>
      <c r="F58" s="88"/>
      <c r="G58" s="88"/>
      <c r="H58" s="16"/>
      <c r="I58" s="16"/>
      <c r="J58" s="22"/>
      <c r="K58" s="17"/>
    </row>
    <row r="59" spans="2:11" ht="33" customHeight="1">
      <c r="B59" s="21" t="s">
        <v>62</v>
      </c>
      <c r="C59" s="16" t="s">
        <v>63</v>
      </c>
      <c r="D59" s="89"/>
      <c r="E59" s="89"/>
      <c r="F59" s="88"/>
      <c r="G59" s="88"/>
      <c r="H59" s="16"/>
      <c r="I59" s="16"/>
      <c r="J59" s="22"/>
      <c r="K59" s="17"/>
    </row>
    <row r="60" spans="2:11" ht="15.75">
      <c r="B60" s="95" t="s">
        <v>64</v>
      </c>
      <c r="C60" s="20" t="s">
        <v>140</v>
      </c>
      <c r="D60" s="89"/>
      <c r="E60" s="89"/>
      <c r="F60" s="88"/>
      <c r="G60" s="88"/>
      <c r="H60" s="16"/>
      <c r="I60" s="16"/>
      <c r="J60" s="22"/>
      <c r="K60" s="17"/>
    </row>
    <row r="61" spans="2:11" ht="15.75">
      <c r="B61" s="21" t="s">
        <v>65</v>
      </c>
      <c r="C61" s="20" t="s">
        <v>141</v>
      </c>
      <c r="D61" s="89"/>
      <c r="E61" s="89"/>
      <c r="F61" s="88"/>
      <c r="G61" s="88"/>
      <c r="H61" s="16"/>
      <c r="I61" s="16"/>
      <c r="J61" s="22"/>
      <c r="K61" s="17"/>
    </row>
    <row r="62" spans="2:11" ht="15.75">
      <c r="B62" s="21" t="s">
        <v>66</v>
      </c>
      <c r="C62" s="20" t="s">
        <v>142</v>
      </c>
      <c r="D62" s="89"/>
      <c r="E62" s="89"/>
      <c r="F62" s="88"/>
      <c r="G62" s="88"/>
      <c r="H62" s="16"/>
      <c r="I62" s="16"/>
      <c r="J62" s="22"/>
      <c r="K62" s="17"/>
    </row>
    <row r="63" spans="2:11" ht="51.75" customHeight="1" thickBot="1">
      <c r="B63" s="23" t="s">
        <v>67</v>
      </c>
      <c r="C63" s="96" t="s">
        <v>143</v>
      </c>
      <c r="D63" s="97"/>
      <c r="E63" s="97"/>
      <c r="F63" s="98"/>
      <c r="G63" s="98"/>
      <c r="H63" s="24"/>
      <c r="I63" s="24"/>
      <c r="J63" s="25"/>
      <c r="K63" s="17"/>
    </row>
    <row r="64" spans="2:11" ht="33" customHeight="1" thickBot="1">
      <c r="B64" s="242" t="s">
        <v>68</v>
      </c>
      <c r="C64" s="243"/>
      <c r="D64" s="243"/>
      <c r="E64" s="243"/>
      <c r="F64" s="243"/>
      <c r="G64" s="243"/>
      <c r="H64" s="243"/>
      <c r="I64" s="243"/>
      <c r="J64" s="243"/>
      <c r="K64" s="50"/>
    </row>
    <row r="65" spans="2:11" ht="51.75" customHeight="1">
      <c r="B65" s="91" t="s">
        <v>69</v>
      </c>
      <c r="C65" s="67" t="s">
        <v>144</v>
      </c>
      <c r="D65" s="108">
        <f>SUM(D66:D78)</f>
        <v>122.5</v>
      </c>
      <c r="E65" s="108">
        <f>SUM(E66:E78)</f>
        <v>34.1</v>
      </c>
      <c r="F65" s="108">
        <f>SUM(G65:J65)</f>
        <v>38</v>
      </c>
      <c r="G65" s="92">
        <v>8.8000000000000007</v>
      </c>
      <c r="H65" s="103">
        <f>SUM(H66:H79)</f>
        <v>9</v>
      </c>
      <c r="I65" s="103">
        <f>SUM(I66:I79)</f>
        <v>9.4</v>
      </c>
      <c r="J65" s="104">
        <f>SUM(J66:J79)</f>
        <v>10.8</v>
      </c>
      <c r="K65" s="51"/>
    </row>
    <row r="66" spans="2:11" ht="15.75">
      <c r="B66" s="21" t="s">
        <v>70</v>
      </c>
      <c r="C66" s="16" t="s">
        <v>71</v>
      </c>
      <c r="D66" s="109"/>
      <c r="E66" s="109"/>
      <c r="F66" s="109" t="s">
        <v>72</v>
      </c>
      <c r="G66" s="100"/>
      <c r="H66" s="100"/>
      <c r="I66" s="101"/>
      <c r="J66" s="105">
        <v>2</v>
      </c>
      <c r="K66" s="52"/>
    </row>
    <row r="67" spans="2:11" ht="45">
      <c r="B67" s="21" t="s">
        <v>73</v>
      </c>
      <c r="C67" s="16" t="s">
        <v>74</v>
      </c>
      <c r="D67" s="109">
        <v>48.4</v>
      </c>
      <c r="E67" s="109"/>
      <c r="F67" s="55"/>
      <c r="G67" s="88"/>
      <c r="H67" s="88"/>
      <c r="I67" s="16"/>
      <c r="J67" s="22"/>
      <c r="K67" s="17"/>
    </row>
    <row r="68" spans="2:11" ht="45">
      <c r="B68" s="21" t="s">
        <v>75</v>
      </c>
      <c r="C68" s="16" t="s">
        <v>76</v>
      </c>
      <c r="D68" s="109"/>
      <c r="E68" s="109"/>
      <c r="F68" s="55"/>
      <c r="G68" s="88"/>
      <c r="H68" s="88"/>
      <c r="I68" s="16"/>
      <c r="J68" s="22"/>
      <c r="K68" s="17"/>
    </row>
    <row r="69" spans="2:11" ht="15.75">
      <c r="B69" s="21" t="s">
        <v>77</v>
      </c>
      <c r="C69" s="16" t="s">
        <v>78</v>
      </c>
      <c r="D69" s="109"/>
      <c r="E69" s="109"/>
      <c r="F69" s="55"/>
      <c r="G69" s="88"/>
      <c r="H69" s="88"/>
      <c r="I69" s="16"/>
      <c r="J69" s="22"/>
      <c r="K69" s="17"/>
    </row>
    <row r="70" spans="2:11" ht="15.75">
      <c r="B70" s="21" t="s">
        <v>79</v>
      </c>
      <c r="C70" s="16" t="s">
        <v>80</v>
      </c>
      <c r="D70" s="109"/>
      <c r="E70" s="109"/>
      <c r="F70" s="55"/>
      <c r="G70" s="88"/>
      <c r="H70" s="88"/>
      <c r="I70" s="16"/>
      <c r="J70" s="22"/>
      <c r="K70" s="17"/>
    </row>
    <row r="71" spans="2:11" ht="30">
      <c r="B71" s="21" t="s">
        <v>81</v>
      </c>
      <c r="C71" s="16" t="s">
        <v>82</v>
      </c>
      <c r="D71" s="109"/>
      <c r="E71" s="109"/>
      <c r="F71" s="55"/>
      <c r="G71" s="88"/>
      <c r="H71" s="88"/>
      <c r="I71" s="16"/>
      <c r="J71" s="22"/>
      <c r="K71" s="17"/>
    </row>
    <row r="72" spans="2:11" ht="30">
      <c r="B72" s="21" t="s">
        <v>83</v>
      </c>
      <c r="C72" s="102" t="s">
        <v>84</v>
      </c>
      <c r="D72" s="109"/>
      <c r="E72" s="109"/>
      <c r="F72" s="55"/>
      <c r="G72" s="88"/>
      <c r="H72" s="88"/>
      <c r="I72" s="16"/>
      <c r="J72" s="22"/>
      <c r="K72" s="17"/>
    </row>
    <row r="73" spans="2:11" ht="28.5">
      <c r="B73" s="70" t="s">
        <v>85</v>
      </c>
      <c r="C73" s="20" t="s">
        <v>145</v>
      </c>
      <c r="D73" s="109"/>
      <c r="E73" s="109"/>
      <c r="F73" s="55"/>
      <c r="G73" s="88"/>
      <c r="H73" s="88"/>
      <c r="I73" s="16"/>
      <c r="J73" s="22"/>
      <c r="K73" s="17"/>
    </row>
    <row r="74" spans="2:11" ht="60">
      <c r="B74" s="21" t="s">
        <v>86</v>
      </c>
      <c r="C74" s="16" t="s">
        <v>87</v>
      </c>
      <c r="D74" s="109"/>
      <c r="E74" s="109"/>
      <c r="F74" s="55"/>
      <c r="G74" s="88"/>
      <c r="H74" s="88"/>
      <c r="I74" s="16"/>
      <c r="J74" s="22"/>
      <c r="K74" s="17"/>
    </row>
    <row r="75" spans="2:11" ht="15.75">
      <c r="B75" s="21" t="s">
        <v>88</v>
      </c>
      <c r="C75" s="16" t="s">
        <v>89</v>
      </c>
      <c r="D75" s="109"/>
      <c r="E75" s="109"/>
      <c r="F75" s="55"/>
      <c r="G75" s="88"/>
      <c r="H75" s="88"/>
      <c r="I75" s="16"/>
      <c r="J75" s="22"/>
      <c r="K75" s="17"/>
    </row>
    <row r="76" spans="2:11" ht="15.75">
      <c r="B76" s="21" t="s">
        <v>90</v>
      </c>
      <c r="C76" s="16" t="s">
        <v>91</v>
      </c>
      <c r="D76" s="109"/>
      <c r="E76" s="109"/>
      <c r="F76" s="55"/>
      <c r="G76" s="88"/>
      <c r="H76" s="88"/>
      <c r="I76" s="16"/>
      <c r="J76" s="22"/>
      <c r="K76" s="17"/>
    </row>
    <row r="77" spans="2:11" ht="45">
      <c r="B77" s="21" t="s">
        <v>92</v>
      </c>
      <c r="C77" s="20" t="s">
        <v>146</v>
      </c>
      <c r="D77" s="109"/>
      <c r="E77" s="109"/>
      <c r="F77" s="55"/>
      <c r="G77" s="88"/>
      <c r="H77" s="88"/>
      <c r="I77" s="16"/>
      <c r="J77" s="22"/>
      <c r="K77" s="17"/>
    </row>
    <row r="78" spans="2:11" ht="45">
      <c r="B78" s="71" t="s">
        <v>148</v>
      </c>
      <c r="C78" s="16" t="s">
        <v>93</v>
      </c>
      <c r="D78" s="109">
        <v>74.099999999999994</v>
      </c>
      <c r="E78" s="109">
        <v>34.1</v>
      </c>
      <c r="F78" s="121">
        <f>SUM(G78:J78)+0.1</f>
        <v>36.199999999999996</v>
      </c>
      <c r="G78" s="122">
        <v>8.9</v>
      </c>
      <c r="H78" s="122">
        <v>9</v>
      </c>
      <c r="I78" s="122">
        <v>9.4</v>
      </c>
      <c r="J78" s="123">
        <v>8.8000000000000007</v>
      </c>
      <c r="K78" s="52"/>
    </row>
    <row r="79" spans="2:11" ht="30">
      <c r="B79" s="21" t="s">
        <v>94</v>
      </c>
      <c r="C79" s="16" t="s">
        <v>95</v>
      </c>
      <c r="D79" s="99"/>
      <c r="E79" s="99"/>
      <c r="F79" s="55"/>
      <c r="G79" s="100"/>
      <c r="H79" s="100"/>
      <c r="I79" s="101"/>
      <c r="J79" s="105"/>
      <c r="K79" s="17"/>
    </row>
    <row r="80" spans="2:11" ht="28.5">
      <c r="B80" s="70" t="s">
        <v>96</v>
      </c>
      <c r="C80" s="20" t="s">
        <v>147</v>
      </c>
      <c r="D80" s="99"/>
      <c r="E80" s="99"/>
      <c r="F80" s="55"/>
      <c r="G80" s="88"/>
      <c r="H80" s="88"/>
      <c r="I80" s="16"/>
      <c r="J80" s="22"/>
      <c r="K80" s="17"/>
    </row>
    <row r="81" spans="2:11" ht="15.75">
      <c r="B81" s="95" t="s">
        <v>97</v>
      </c>
      <c r="C81" s="16" t="s">
        <v>98</v>
      </c>
      <c r="D81" s="99"/>
      <c r="E81" s="99"/>
      <c r="F81" s="55"/>
      <c r="G81" s="88"/>
      <c r="H81" s="88"/>
      <c r="I81" s="16"/>
      <c r="J81" s="22"/>
      <c r="K81" s="17"/>
    </row>
    <row r="82" spans="2:11" ht="15.75">
      <c r="B82" s="95" t="s">
        <v>99</v>
      </c>
      <c r="C82" s="16" t="s">
        <v>100</v>
      </c>
      <c r="D82" s="99"/>
      <c r="E82" s="99"/>
      <c r="F82" s="16"/>
      <c r="G82" s="88"/>
      <c r="H82" s="88"/>
      <c r="I82" s="16"/>
      <c r="J82" s="22"/>
      <c r="K82" s="17"/>
    </row>
    <row r="83" spans="2:11" ht="16.5" thickBot="1">
      <c r="B83" s="106"/>
      <c r="C83" s="24"/>
      <c r="D83" s="107"/>
      <c r="E83" s="107"/>
      <c r="F83" s="24"/>
      <c r="G83" s="98"/>
      <c r="H83" s="98"/>
      <c r="I83" s="24"/>
      <c r="J83" s="25"/>
      <c r="K83" s="17"/>
    </row>
    <row r="84" spans="2:11" ht="15.75">
      <c r="G84" s="42"/>
      <c r="H84" s="42"/>
      <c r="I84" s="17"/>
      <c r="J84" s="17"/>
    </row>
    <row r="85" spans="2:11">
      <c r="B85" s="126" t="s">
        <v>178</v>
      </c>
      <c r="C85" s="127"/>
      <c r="D85" s="127"/>
      <c r="E85" s="127"/>
      <c r="F85" s="128" t="s">
        <v>214</v>
      </c>
      <c r="G85" s="126"/>
    </row>
    <row r="86" spans="2:11">
      <c r="B86" s="126"/>
      <c r="C86" s="126"/>
      <c r="D86" s="126"/>
      <c r="E86" s="126"/>
      <c r="F86" s="126"/>
      <c r="G86" s="126"/>
    </row>
    <row r="87" spans="2:11">
      <c r="B87" s="126" t="s">
        <v>179</v>
      </c>
      <c r="C87" s="127"/>
      <c r="D87" s="127"/>
      <c r="E87" s="127"/>
      <c r="F87" s="126" t="s">
        <v>213</v>
      </c>
      <c r="G87" s="126"/>
    </row>
    <row r="88" spans="2:11">
      <c r="B88" s="126"/>
      <c r="C88" s="126"/>
      <c r="D88" s="126"/>
      <c r="E88" s="126"/>
      <c r="F88" s="126"/>
      <c r="G88" s="126"/>
    </row>
  </sheetData>
  <mergeCells count="38">
    <mergeCell ref="G44:G45"/>
    <mergeCell ref="H44:H45"/>
    <mergeCell ref="I44:I45"/>
    <mergeCell ref="J44:J45"/>
    <mergeCell ref="D39:D40"/>
    <mergeCell ref="D35:D36"/>
    <mergeCell ref="E39:E40"/>
    <mergeCell ref="F39:F40"/>
    <mergeCell ref="G39:G40"/>
    <mergeCell ref="H39:H40"/>
    <mergeCell ref="B64:J64"/>
    <mergeCell ref="J39:J40"/>
    <mergeCell ref="D44:D45"/>
    <mergeCell ref="E44:E45"/>
    <mergeCell ref="F44:F45"/>
    <mergeCell ref="D37:D38"/>
    <mergeCell ref="E37:E38"/>
    <mergeCell ref="F37:F38"/>
    <mergeCell ref="G37:G38"/>
    <mergeCell ref="H37:H38"/>
    <mergeCell ref="I37:I38"/>
    <mergeCell ref="E35:E36"/>
    <mergeCell ref="F35:F36"/>
    <mergeCell ref="G35:G36"/>
    <mergeCell ref="H35:H36"/>
    <mergeCell ref="I39:I40"/>
    <mergeCell ref="J35:J36"/>
    <mergeCell ref="J37:J38"/>
    <mergeCell ref="I35:I36"/>
    <mergeCell ref="B1:J1"/>
    <mergeCell ref="B2:J2"/>
    <mergeCell ref="B3:J3"/>
    <mergeCell ref="B5:B6"/>
    <mergeCell ref="C5:C6"/>
    <mergeCell ref="D5:D6"/>
    <mergeCell ref="E5:E6"/>
    <mergeCell ref="F5:F6"/>
    <mergeCell ref="G5:J5"/>
  </mergeCells>
  <phoneticPr fontId="3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43"/>
  <sheetViews>
    <sheetView topLeftCell="A13" workbookViewId="0">
      <selection activeCell="G3" sqref="G3:J4"/>
    </sheetView>
  </sheetViews>
  <sheetFormatPr defaultRowHeight="15"/>
  <cols>
    <col min="1" max="1" width="26" customWidth="1"/>
    <col min="2" max="2" width="8" customWidth="1"/>
    <col min="3" max="3" width="9.5703125" customWidth="1"/>
    <col min="4" max="4" width="7" customWidth="1"/>
    <col min="5" max="5" width="6" customWidth="1"/>
    <col min="6" max="6" width="8.5703125" customWidth="1"/>
    <col min="7" max="7" width="5.28515625" customWidth="1"/>
    <col min="8" max="8" width="5.85546875" customWidth="1"/>
    <col min="9" max="9" width="5.28515625" customWidth="1"/>
    <col min="10" max="10" width="5.85546875" customWidth="1"/>
  </cols>
  <sheetData>
    <row r="2" spans="1:10" ht="17.25" thickBot="1">
      <c r="A2" s="252" t="s">
        <v>215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0" ht="93.75" customHeight="1" thickBot="1">
      <c r="A3" s="253"/>
      <c r="B3" s="255" t="s">
        <v>181</v>
      </c>
      <c r="C3" s="255" t="s">
        <v>269</v>
      </c>
      <c r="D3" s="255" t="s">
        <v>270</v>
      </c>
      <c r="E3" s="255" t="s">
        <v>271</v>
      </c>
      <c r="F3" s="255" t="s">
        <v>216</v>
      </c>
      <c r="G3" s="249" t="s">
        <v>2</v>
      </c>
      <c r="H3" s="250"/>
      <c r="I3" s="250"/>
      <c r="J3" s="251"/>
    </row>
    <row r="4" spans="1:10" ht="15.75" thickBot="1">
      <c r="A4" s="254"/>
      <c r="B4" s="256"/>
      <c r="C4" s="256"/>
      <c r="D4" s="256"/>
      <c r="E4" s="256"/>
      <c r="F4" s="256"/>
      <c r="G4" s="13" t="s">
        <v>182</v>
      </c>
      <c r="H4" s="13" t="s">
        <v>183</v>
      </c>
      <c r="I4" s="13" t="s">
        <v>184</v>
      </c>
      <c r="J4" s="13" t="s">
        <v>185</v>
      </c>
    </row>
    <row r="5" spans="1:10" ht="15.75" thickBot="1">
      <c r="A5" s="110">
        <v>1</v>
      </c>
      <c r="B5" s="111">
        <v>2</v>
      </c>
      <c r="C5" s="111">
        <v>3</v>
      </c>
      <c r="D5" s="111">
        <v>4</v>
      </c>
      <c r="E5" s="111">
        <v>5</v>
      </c>
      <c r="F5" s="111">
        <v>6</v>
      </c>
      <c r="G5" s="112">
        <v>7</v>
      </c>
      <c r="H5" s="112">
        <v>8</v>
      </c>
      <c r="I5" s="112">
        <v>9</v>
      </c>
      <c r="J5" s="112">
        <v>10</v>
      </c>
    </row>
    <row r="6" spans="1:10" ht="42.75" customHeight="1">
      <c r="A6" s="91" t="s">
        <v>217</v>
      </c>
      <c r="B6" s="129" t="s">
        <v>103</v>
      </c>
      <c r="C6" s="131">
        <f>SUM(C7:C11)</f>
        <v>290.7</v>
      </c>
      <c r="D6" s="131">
        <f t="shared" ref="D6:J6" si="0">SUM(D7:D11)</f>
        <v>164</v>
      </c>
      <c r="E6" s="131">
        <f>SUM(F6)</f>
        <v>164</v>
      </c>
      <c r="F6" s="131">
        <f t="shared" si="0"/>
        <v>164</v>
      </c>
      <c r="G6" s="131">
        <f t="shared" si="0"/>
        <v>40</v>
      </c>
      <c r="H6" s="131">
        <f t="shared" si="0"/>
        <v>40</v>
      </c>
      <c r="I6" s="131">
        <f t="shared" si="0"/>
        <v>42</v>
      </c>
      <c r="J6" s="131">
        <f t="shared" si="0"/>
        <v>42</v>
      </c>
    </row>
    <row r="7" spans="1:10" ht="41.25" customHeight="1">
      <c r="A7" s="21" t="s">
        <v>218</v>
      </c>
      <c r="B7" s="130" t="s">
        <v>104</v>
      </c>
      <c r="C7" s="90">
        <v>290.7</v>
      </c>
      <c r="D7" s="90">
        <v>164</v>
      </c>
      <c r="E7" s="90">
        <f>SUM(F7)</f>
        <v>164</v>
      </c>
      <c r="F7" s="90">
        <f>SUM(G7:J7)</f>
        <v>164</v>
      </c>
      <c r="G7" s="16">
        <v>40</v>
      </c>
      <c r="H7" s="16">
        <v>40</v>
      </c>
      <c r="I7" s="16">
        <v>42</v>
      </c>
      <c r="J7" s="22">
        <v>42</v>
      </c>
    </row>
    <row r="8" spans="1:10" ht="16.5" customHeight="1">
      <c r="A8" s="21" t="s">
        <v>219</v>
      </c>
      <c r="B8" s="130" t="s">
        <v>105</v>
      </c>
      <c r="C8" s="90"/>
      <c r="D8" s="90"/>
      <c r="E8" s="90"/>
      <c r="F8" s="90"/>
      <c r="G8" s="16"/>
      <c r="H8" s="16"/>
      <c r="I8" s="16"/>
      <c r="J8" s="22"/>
    </row>
    <row r="9" spans="1:10" ht="30.75" customHeight="1">
      <c r="A9" s="21" t="s">
        <v>220</v>
      </c>
      <c r="B9" s="130" t="s">
        <v>106</v>
      </c>
      <c r="C9" s="90"/>
      <c r="D9" s="90"/>
      <c r="E9" s="90"/>
      <c r="F9" s="90"/>
      <c r="G9" s="16"/>
      <c r="H9" s="16"/>
      <c r="I9" s="16"/>
      <c r="J9" s="22"/>
    </row>
    <row r="10" spans="1:10" ht="16.5" customHeight="1">
      <c r="A10" s="21" t="s">
        <v>221</v>
      </c>
      <c r="B10" s="130" t="s">
        <v>107</v>
      </c>
      <c r="C10" s="90"/>
      <c r="D10" s="90"/>
      <c r="E10" s="90"/>
      <c r="F10" s="90"/>
      <c r="G10" s="16"/>
      <c r="H10" s="16"/>
      <c r="I10" s="16"/>
      <c r="J10" s="22"/>
    </row>
    <row r="11" spans="1:10" ht="30.75" customHeight="1">
      <c r="A11" s="21" t="s">
        <v>222</v>
      </c>
      <c r="B11" s="130" t="s">
        <v>108</v>
      </c>
      <c r="C11" s="90"/>
      <c r="D11" s="90"/>
      <c r="E11" s="90"/>
      <c r="F11" s="90"/>
      <c r="G11" s="16"/>
      <c r="H11" s="16"/>
      <c r="I11" s="16"/>
      <c r="J11" s="22"/>
    </row>
    <row r="12" spans="1:10" ht="41.25" customHeight="1">
      <c r="A12" s="21" t="s">
        <v>223</v>
      </c>
      <c r="B12" s="130" t="s">
        <v>109</v>
      </c>
      <c r="C12" s="90">
        <f>SUM(C13:C16)</f>
        <v>0</v>
      </c>
      <c r="D12" s="90">
        <f t="shared" ref="D12:J12" si="1">SUM(D13:D16)</f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  <c r="H12" s="90">
        <f t="shared" si="1"/>
        <v>0</v>
      </c>
      <c r="I12" s="90">
        <f t="shared" si="1"/>
        <v>0</v>
      </c>
      <c r="J12" s="90">
        <f t="shared" si="1"/>
        <v>0</v>
      </c>
    </row>
    <row r="13" spans="1:10" ht="30.75" customHeight="1">
      <c r="A13" s="21" t="s">
        <v>224</v>
      </c>
      <c r="B13" s="130" t="s">
        <v>110</v>
      </c>
      <c r="C13" s="90"/>
      <c r="D13" s="90"/>
      <c r="E13" s="90"/>
      <c r="F13" s="90"/>
      <c r="G13" s="16"/>
      <c r="H13" s="16"/>
      <c r="I13" s="16"/>
      <c r="J13" s="22"/>
    </row>
    <row r="14" spans="1:10" ht="27.75" customHeight="1">
      <c r="A14" s="132" t="s">
        <v>225</v>
      </c>
      <c r="B14" s="130" t="s">
        <v>111</v>
      </c>
      <c r="C14" s="90"/>
      <c r="D14" s="90"/>
      <c r="E14" s="90"/>
      <c r="F14" s="90"/>
      <c r="G14" s="16"/>
      <c r="H14" s="16"/>
      <c r="I14" s="16"/>
      <c r="J14" s="22"/>
    </row>
    <row r="15" spans="1:10" ht="30.75" customHeight="1">
      <c r="A15" s="132" t="s">
        <v>226</v>
      </c>
      <c r="B15" s="130" t="s">
        <v>112</v>
      </c>
      <c r="C15" s="90"/>
      <c r="D15" s="90"/>
      <c r="E15" s="90"/>
      <c r="F15" s="90"/>
      <c r="G15" s="16"/>
      <c r="H15" s="16"/>
      <c r="I15" s="16"/>
      <c r="J15" s="22"/>
    </row>
    <row r="16" spans="1:10" ht="24.75" customHeight="1">
      <c r="A16" s="132" t="s">
        <v>227</v>
      </c>
      <c r="B16" s="130" t="s">
        <v>113</v>
      </c>
      <c r="C16" s="90"/>
      <c r="D16" s="90"/>
      <c r="E16" s="90"/>
      <c r="F16" s="90"/>
      <c r="G16" s="16"/>
      <c r="H16" s="16"/>
      <c r="I16" s="16"/>
      <c r="J16" s="22"/>
    </row>
    <row r="17" spans="1:10" ht="27.75" customHeight="1">
      <c r="A17" s="132" t="s">
        <v>228</v>
      </c>
      <c r="B17" s="130" t="s">
        <v>114</v>
      </c>
      <c r="C17" s="90">
        <f>SUM(C18:C19)</f>
        <v>0</v>
      </c>
      <c r="D17" s="90">
        <f t="shared" ref="D17:J17" si="2">SUM(D18:D19)</f>
        <v>0</v>
      </c>
      <c r="E17" s="90">
        <f t="shared" si="2"/>
        <v>0</v>
      </c>
      <c r="F17" s="90">
        <f t="shared" si="2"/>
        <v>0</v>
      </c>
      <c r="G17" s="90">
        <f t="shared" si="2"/>
        <v>0</v>
      </c>
      <c r="H17" s="90">
        <f t="shared" si="2"/>
        <v>0</v>
      </c>
      <c r="I17" s="90">
        <f t="shared" si="2"/>
        <v>0</v>
      </c>
      <c r="J17" s="90">
        <f t="shared" si="2"/>
        <v>0</v>
      </c>
    </row>
    <row r="18" spans="1:10" ht="27.75" customHeight="1">
      <c r="A18" s="132" t="s">
        <v>229</v>
      </c>
      <c r="B18" s="130" t="s">
        <v>249</v>
      </c>
      <c r="C18" s="90"/>
      <c r="D18" s="90"/>
      <c r="E18" s="90"/>
      <c r="F18" s="90"/>
      <c r="G18" s="16"/>
      <c r="H18" s="16"/>
      <c r="I18" s="16"/>
      <c r="J18" s="22"/>
    </row>
    <row r="19" spans="1:10" ht="28.5" customHeight="1">
      <c r="A19" s="132" t="s">
        <v>227</v>
      </c>
      <c r="B19" s="130" t="s">
        <v>250</v>
      </c>
      <c r="C19" s="90"/>
      <c r="D19" s="90"/>
      <c r="E19" s="90"/>
      <c r="F19" s="90"/>
      <c r="G19" s="16"/>
      <c r="H19" s="16"/>
      <c r="I19" s="16"/>
      <c r="J19" s="22"/>
    </row>
    <row r="20" spans="1:10" ht="27.75" customHeight="1">
      <c r="A20" s="132" t="s">
        <v>230</v>
      </c>
      <c r="B20" s="130" t="s">
        <v>251</v>
      </c>
      <c r="C20" s="90">
        <f>SUM(C21:C26)</f>
        <v>312.39999999999998</v>
      </c>
      <c r="D20" s="90">
        <f t="shared" ref="D20:J20" si="3">SUM(D21:D26)</f>
        <v>142.4</v>
      </c>
      <c r="E20" s="90">
        <f t="shared" si="3"/>
        <v>144.69999999999999</v>
      </c>
      <c r="F20" s="90">
        <f t="shared" si="3"/>
        <v>144.69999999999999</v>
      </c>
      <c r="G20" s="90">
        <f t="shared" si="3"/>
        <v>35.199999999999996</v>
      </c>
      <c r="H20" s="90">
        <f t="shared" si="3"/>
        <v>35.6</v>
      </c>
      <c r="I20" s="90">
        <f t="shared" si="3"/>
        <v>37</v>
      </c>
      <c r="J20" s="90">
        <f t="shared" si="3"/>
        <v>36.9</v>
      </c>
    </row>
    <row r="21" spans="1:10" ht="30.75" customHeight="1">
      <c r="A21" s="132" t="s">
        <v>231</v>
      </c>
      <c r="B21" s="130" t="s">
        <v>252</v>
      </c>
      <c r="C21" s="90">
        <f>23.1+9.3</f>
        <v>32.400000000000006</v>
      </c>
      <c r="D21" s="90">
        <f>3+12.8</f>
        <v>15.8</v>
      </c>
      <c r="E21" s="90">
        <f>SUM(F21)</f>
        <v>7</v>
      </c>
      <c r="F21" s="90">
        <f>SUM(G21:J21)</f>
        <v>7</v>
      </c>
      <c r="G21" s="16">
        <v>1.8</v>
      </c>
      <c r="H21" s="16">
        <v>1.7</v>
      </c>
      <c r="I21" s="16">
        <v>1.7</v>
      </c>
      <c r="J21" s="22">
        <v>1.8</v>
      </c>
    </row>
    <row r="22" spans="1:10" ht="24.75" customHeight="1">
      <c r="A22" s="132" t="s">
        <v>232</v>
      </c>
      <c r="B22" s="130" t="s">
        <v>253</v>
      </c>
      <c r="C22" s="90">
        <f>205.9+74.1</f>
        <v>280</v>
      </c>
      <c r="D22" s="90">
        <f>92.5+34.1</f>
        <v>126.6</v>
      </c>
      <c r="E22" s="90">
        <f>SUM(F22)</f>
        <v>135.69999999999999</v>
      </c>
      <c r="F22" s="90">
        <f>SUM(G22:J22)</f>
        <v>135.69999999999999</v>
      </c>
      <c r="G22" s="16">
        <f>24.5+8.9</f>
        <v>33.4</v>
      </c>
      <c r="H22" s="16">
        <f>24.9+9</f>
        <v>33.9</v>
      </c>
      <c r="I22" s="16">
        <f>25.9+9.4</f>
        <v>35.299999999999997</v>
      </c>
      <c r="J22" s="22">
        <f>24.3+8.8</f>
        <v>33.1</v>
      </c>
    </row>
    <row r="23" spans="1:10" ht="30.75" customHeight="1">
      <c r="A23" s="132" t="s">
        <v>233</v>
      </c>
      <c r="B23" s="130" t="s">
        <v>254</v>
      </c>
      <c r="C23" s="90"/>
      <c r="D23" s="90"/>
      <c r="E23" s="90"/>
      <c r="F23" s="90"/>
      <c r="G23" s="16"/>
      <c r="H23" s="16"/>
      <c r="I23" s="16"/>
      <c r="J23" s="22"/>
    </row>
    <row r="24" spans="1:10" ht="25.5" customHeight="1">
      <c r="A24" s="132" t="s">
        <v>234</v>
      </c>
      <c r="B24" s="130" t="s">
        <v>255</v>
      </c>
      <c r="C24" s="90"/>
      <c r="D24" s="90"/>
      <c r="E24" s="90"/>
      <c r="F24" s="90"/>
      <c r="G24" s="16"/>
      <c r="H24" s="16"/>
      <c r="I24" s="16"/>
      <c r="J24" s="22"/>
    </row>
    <row r="25" spans="1:10" ht="16.5" customHeight="1">
      <c r="A25" s="71" t="s">
        <v>70</v>
      </c>
      <c r="B25" s="135" t="s">
        <v>43</v>
      </c>
      <c r="C25" s="90"/>
      <c r="D25" s="90"/>
      <c r="E25" s="90">
        <f>SUM(F25)</f>
        <v>2</v>
      </c>
      <c r="F25" s="90">
        <f>SUM(G25:J25)</f>
        <v>2</v>
      </c>
      <c r="G25" s="16"/>
      <c r="H25" s="16"/>
      <c r="I25" s="16"/>
      <c r="J25" s="22">
        <v>2</v>
      </c>
    </row>
    <row r="26" spans="1:10" ht="16.5" customHeight="1">
      <c r="A26" s="132" t="s">
        <v>235</v>
      </c>
      <c r="B26" s="130" t="s">
        <v>256</v>
      </c>
      <c r="C26" s="90"/>
      <c r="D26" s="90"/>
      <c r="E26" s="90"/>
      <c r="F26" s="90"/>
      <c r="G26" s="16"/>
      <c r="H26" s="16"/>
      <c r="I26" s="16"/>
      <c r="J26" s="22"/>
    </row>
    <row r="27" spans="1:10" ht="27" customHeight="1">
      <c r="A27" s="132" t="s">
        <v>236</v>
      </c>
      <c r="B27" s="130" t="s">
        <v>257</v>
      </c>
      <c r="C27" s="90"/>
      <c r="D27" s="90"/>
      <c r="E27" s="90"/>
      <c r="F27" s="90"/>
      <c r="G27" s="16"/>
      <c r="H27" s="16"/>
      <c r="I27" s="16"/>
      <c r="J27" s="22"/>
    </row>
    <row r="28" spans="1:10" ht="18" customHeight="1">
      <c r="A28" s="132" t="s">
        <v>237</v>
      </c>
      <c r="B28" s="130" t="s">
        <v>258</v>
      </c>
      <c r="C28" s="90"/>
      <c r="D28" s="90"/>
      <c r="E28" s="90"/>
      <c r="F28" s="90"/>
      <c r="G28" s="16"/>
      <c r="H28" s="16"/>
      <c r="I28" s="16"/>
      <c r="J28" s="22"/>
    </row>
    <row r="29" spans="1:10" ht="24" customHeight="1">
      <c r="A29" s="21" t="s">
        <v>238</v>
      </c>
      <c r="B29" s="130" t="s">
        <v>259</v>
      </c>
      <c r="C29" s="90"/>
      <c r="D29" s="90"/>
      <c r="E29" s="90"/>
      <c r="F29" s="90"/>
      <c r="G29" s="16"/>
      <c r="H29" s="16"/>
      <c r="I29" s="16"/>
      <c r="J29" s="22"/>
    </row>
    <row r="30" spans="1:10" ht="30.75" customHeight="1">
      <c r="A30" s="21" t="s">
        <v>239</v>
      </c>
      <c r="B30" s="130" t="s">
        <v>260</v>
      </c>
      <c r="C30" s="90"/>
      <c r="D30" s="90"/>
      <c r="E30" s="90"/>
      <c r="F30" s="90"/>
      <c r="G30" s="16"/>
      <c r="H30" s="16"/>
      <c r="I30" s="16"/>
      <c r="J30" s="22"/>
    </row>
    <row r="31" spans="1:10" ht="29.25" customHeight="1">
      <c r="A31" s="21" t="s">
        <v>240</v>
      </c>
      <c r="B31" s="130" t="s">
        <v>261</v>
      </c>
      <c r="C31" s="90"/>
      <c r="D31" s="90"/>
      <c r="E31" s="90"/>
      <c r="F31" s="90"/>
      <c r="G31" s="16"/>
      <c r="H31" s="16"/>
      <c r="I31" s="16"/>
      <c r="J31" s="22"/>
    </row>
    <row r="32" spans="1:10" ht="28.5" customHeight="1">
      <c r="A32" s="21" t="s">
        <v>241</v>
      </c>
      <c r="B32" s="130" t="s">
        <v>262</v>
      </c>
      <c r="C32" s="90"/>
      <c r="D32" s="90"/>
      <c r="E32" s="90"/>
      <c r="F32" s="90"/>
      <c r="G32" s="16"/>
      <c r="H32" s="16"/>
      <c r="I32" s="16"/>
      <c r="J32" s="22"/>
    </row>
    <row r="33" spans="1:10" ht="30.75" customHeight="1">
      <c r="A33" s="21" t="s">
        <v>242</v>
      </c>
      <c r="B33" s="130" t="s">
        <v>263</v>
      </c>
      <c r="C33" s="90">
        <f>SUM(C34:C35)</f>
        <v>0</v>
      </c>
      <c r="D33" s="90">
        <f t="shared" ref="D33:J33" si="4">SUM(D34:D35)</f>
        <v>0</v>
      </c>
      <c r="E33" s="90">
        <f t="shared" si="4"/>
        <v>0</v>
      </c>
      <c r="F33" s="90">
        <f t="shared" si="4"/>
        <v>0</v>
      </c>
      <c r="G33" s="90">
        <f t="shared" si="4"/>
        <v>0</v>
      </c>
      <c r="H33" s="90">
        <f t="shared" si="4"/>
        <v>0</v>
      </c>
      <c r="I33" s="90">
        <f t="shared" si="4"/>
        <v>0</v>
      </c>
      <c r="J33" s="90">
        <f t="shared" si="4"/>
        <v>0</v>
      </c>
    </row>
    <row r="34" spans="1:10" ht="18" customHeight="1">
      <c r="A34" s="21" t="s">
        <v>243</v>
      </c>
      <c r="B34" s="130" t="s">
        <v>264</v>
      </c>
      <c r="C34" s="90"/>
      <c r="D34" s="90"/>
      <c r="E34" s="90"/>
      <c r="F34" s="90"/>
      <c r="G34" s="16"/>
      <c r="H34" s="16"/>
      <c r="I34" s="16"/>
      <c r="J34" s="22"/>
    </row>
    <row r="35" spans="1:10" ht="30.75" customHeight="1">
      <c r="A35" s="21" t="s">
        <v>244</v>
      </c>
      <c r="B35" s="130" t="s">
        <v>265</v>
      </c>
      <c r="C35" s="90"/>
      <c r="D35" s="90"/>
      <c r="E35" s="90"/>
      <c r="F35" s="90"/>
      <c r="G35" s="16"/>
      <c r="H35" s="16"/>
      <c r="I35" s="16"/>
      <c r="J35" s="22"/>
    </row>
    <row r="36" spans="1:10" ht="15" customHeight="1">
      <c r="A36" s="21" t="s">
        <v>245</v>
      </c>
      <c r="B36" s="130"/>
      <c r="C36" s="90"/>
      <c r="D36" s="90"/>
      <c r="E36" s="90"/>
      <c r="F36" s="90"/>
      <c r="G36" s="16"/>
      <c r="H36" s="16"/>
      <c r="I36" s="16"/>
      <c r="J36" s="22"/>
    </row>
    <row r="37" spans="1:10" ht="15.75" customHeight="1">
      <c r="A37" s="21" t="s">
        <v>246</v>
      </c>
      <c r="B37" s="130" t="s">
        <v>266</v>
      </c>
      <c r="C37" s="169">
        <v>99.2</v>
      </c>
      <c r="D37" s="90">
        <v>4.0999999999999996</v>
      </c>
      <c r="E37" s="90"/>
      <c r="F37" s="90"/>
      <c r="G37" s="16"/>
      <c r="H37" s="16"/>
      <c r="I37" s="16"/>
      <c r="J37" s="22"/>
    </row>
    <row r="38" spans="1:10" ht="16.5" customHeight="1">
      <c r="A38" s="21" t="s">
        <v>247</v>
      </c>
      <c r="B38" s="130" t="s">
        <v>267</v>
      </c>
      <c r="C38" s="90">
        <v>4.0999999999999996</v>
      </c>
      <c r="D38" s="90"/>
      <c r="E38" s="90">
        <f t="shared" ref="E38:J38" si="5">SUM(E37+E6+E12+E17-E20-E27-E33)</f>
        <v>19.300000000000011</v>
      </c>
      <c r="F38" s="90">
        <f t="shared" si="5"/>
        <v>19.300000000000011</v>
      </c>
      <c r="G38" s="90">
        <f t="shared" si="5"/>
        <v>4.8000000000000043</v>
      </c>
      <c r="H38" s="90">
        <f t="shared" si="5"/>
        <v>4.3999999999999986</v>
      </c>
      <c r="I38" s="90">
        <f t="shared" si="5"/>
        <v>5</v>
      </c>
      <c r="J38" s="90">
        <f t="shared" si="5"/>
        <v>5.1000000000000014</v>
      </c>
    </row>
    <row r="39" spans="1:10" ht="19.5" customHeight="1" thickBot="1">
      <c r="A39" s="23" t="s">
        <v>248</v>
      </c>
      <c r="B39" s="133" t="s">
        <v>268</v>
      </c>
      <c r="C39" s="134">
        <f>SUM(C38-C37)</f>
        <v>-95.100000000000009</v>
      </c>
      <c r="D39" s="134">
        <f t="shared" ref="D39:J39" si="6">SUM(D38-D37)</f>
        <v>-4.0999999999999996</v>
      </c>
      <c r="E39" s="134">
        <f t="shared" si="6"/>
        <v>19.300000000000011</v>
      </c>
      <c r="F39" s="134">
        <f t="shared" si="6"/>
        <v>19.300000000000011</v>
      </c>
      <c r="G39" s="134">
        <f t="shared" si="6"/>
        <v>4.8000000000000043</v>
      </c>
      <c r="H39" s="134">
        <f t="shared" si="6"/>
        <v>4.3999999999999986</v>
      </c>
      <c r="I39" s="134">
        <f t="shared" si="6"/>
        <v>5</v>
      </c>
      <c r="J39" s="134">
        <f t="shared" si="6"/>
        <v>5.1000000000000014</v>
      </c>
    </row>
    <row r="40" spans="1:10" ht="20.25" customHeight="1"/>
    <row r="41" spans="1:10">
      <c r="A41" s="126" t="s">
        <v>178</v>
      </c>
      <c r="B41" s="127"/>
      <c r="C41" s="127"/>
      <c r="D41" s="127"/>
      <c r="E41" s="128" t="s">
        <v>214</v>
      </c>
      <c r="F41" s="126"/>
    </row>
    <row r="42" spans="1:10">
      <c r="A42" s="126"/>
      <c r="B42" s="126"/>
      <c r="C42" s="126"/>
      <c r="D42" s="126"/>
      <c r="E42" s="126"/>
      <c r="F42" s="126"/>
    </row>
    <row r="43" spans="1:10">
      <c r="A43" s="126" t="s">
        <v>179</v>
      </c>
      <c r="B43" s="127"/>
      <c r="C43" s="127"/>
      <c r="D43" s="127"/>
      <c r="E43" s="126" t="s">
        <v>213</v>
      </c>
      <c r="F43" s="126"/>
    </row>
  </sheetData>
  <mergeCells count="8">
    <mergeCell ref="G3:J3"/>
    <mergeCell ref="A2:J2"/>
    <mergeCell ref="A3:A4"/>
    <mergeCell ref="B3:B4"/>
    <mergeCell ref="C3:C4"/>
    <mergeCell ref="D3:D4"/>
    <mergeCell ref="E3:E4"/>
    <mergeCell ref="F3:F4"/>
  </mergeCells>
  <phoneticPr fontId="3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9"/>
  <sheetViews>
    <sheetView topLeftCell="A16" workbookViewId="0">
      <selection activeCell="L7" sqref="L7"/>
    </sheetView>
  </sheetViews>
  <sheetFormatPr defaultRowHeight="39" customHeight="1"/>
  <cols>
    <col min="1" max="1" width="33.7109375" customWidth="1"/>
    <col min="2" max="2" width="6.42578125" customWidth="1"/>
    <col min="3" max="3" width="7" customWidth="1"/>
    <col min="5" max="5" width="8.28515625" customWidth="1"/>
    <col min="6" max="8" width="5.85546875" customWidth="1"/>
    <col min="9" max="9" width="5.140625" customWidth="1"/>
  </cols>
  <sheetData>
    <row r="1" spans="1:9" ht="23.25" customHeight="1" thickBot="1">
      <c r="A1" s="265" t="s">
        <v>180</v>
      </c>
      <c r="B1" s="265"/>
      <c r="C1" s="265"/>
      <c r="D1" s="265"/>
      <c r="E1" s="265"/>
      <c r="F1" s="265"/>
      <c r="G1" s="265"/>
      <c r="H1" s="265"/>
      <c r="I1" s="265"/>
    </row>
    <row r="2" spans="1:9" ht="26.25" customHeight="1" thickBot="1">
      <c r="A2" s="253"/>
      <c r="B2" s="255" t="s">
        <v>181</v>
      </c>
      <c r="C2" s="255" t="s">
        <v>1</v>
      </c>
      <c r="D2" s="255" t="s">
        <v>207</v>
      </c>
      <c r="E2" s="255" t="s">
        <v>272</v>
      </c>
      <c r="F2" s="249" t="s">
        <v>2</v>
      </c>
      <c r="G2" s="250"/>
      <c r="H2" s="250"/>
      <c r="I2" s="251"/>
    </row>
    <row r="3" spans="1:9" ht="41.25" customHeight="1" thickBot="1">
      <c r="A3" s="254"/>
      <c r="B3" s="256"/>
      <c r="C3" s="256"/>
      <c r="D3" s="256"/>
      <c r="E3" s="256"/>
      <c r="F3" s="13" t="s">
        <v>182</v>
      </c>
      <c r="G3" s="13" t="s">
        <v>183</v>
      </c>
      <c r="H3" s="13" t="s">
        <v>184</v>
      </c>
      <c r="I3" s="13" t="s">
        <v>185</v>
      </c>
    </row>
    <row r="4" spans="1:9" ht="18.75" customHeight="1" thickBot="1">
      <c r="A4" s="155">
        <v>1</v>
      </c>
      <c r="B4" s="156">
        <v>2</v>
      </c>
      <c r="C4" s="156">
        <v>3</v>
      </c>
      <c r="D4" s="156">
        <v>4</v>
      </c>
      <c r="E4" s="156">
        <v>5</v>
      </c>
      <c r="F4" s="157">
        <v>6</v>
      </c>
      <c r="G4" s="157">
        <v>7</v>
      </c>
      <c r="H4" s="157">
        <v>8</v>
      </c>
      <c r="I4" s="157">
        <v>9</v>
      </c>
    </row>
    <row r="5" spans="1:9" s="153" customFormat="1" ht="21.75" customHeight="1">
      <c r="A5" s="196" t="s">
        <v>186</v>
      </c>
      <c r="B5" s="197" t="s">
        <v>273</v>
      </c>
      <c r="C5" s="198">
        <f t="shared" ref="C5:I5" si="0">SUM(C6:C7)</f>
        <v>27.6</v>
      </c>
      <c r="D5" s="198">
        <f t="shared" si="0"/>
        <v>12.8</v>
      </c>
      <c r="E5" s="198">
        <f t="shared" si="0"/>
        <v>7</v>
      </c>
      <c r="F5" s="198">
        <f t="shared" si="0"/>
        <v>1.8</v>
      </c>
      <c r="G5" s="198">
        <f t="shared" si="0"/>
        <v>1.7</v>
      </c>
      <c r="H5" s="198">
        <f t="shared" si="0"/>
        <v>1.7000000000000002</v>
      </c>
      <c r="I5" s="199">
        <f t="shared" si="0"/>
        <v>1.8</v>
      </c>
    </row>
    <row r="6" spans="1:9" s="153" customFormat="1" ht="17.25" customHeight="1">
      <c r="A6" s="132" t="s">
        <v>187</v>
      </c>
      <c r="B6" s="136" t="s">
        <v>188</v>
      </c>
      <c r="C6" s="137">
        <f>14.5+4.5</f>
        <v>19</v>
      </c>
      <c r="D6" s="137">
        <f>5+4.8</f>
        <v>9.8000000000000007</v>
      </c>
      <c r="E6" s="138">
        <v>3.9</v>
      </c>
      <c r="F6" s="139">
        <v>1.1000000000000001</v>
      </c>
      <c r="G6" s="139">
        <v>1</v>
      </c>
      <c r="H6" s="139">
        <v>0.9</v>
      </c>
      <c r="I6" s="140">
        <v>0.9</v>
      </c>
    </row>
    <row r="7" spans="1:9" s="153" customFormat="1" ht="64.5" customHeight="1">
      <c r="A7" s="141" t="s">
        <v>274</v>
      </c>
      <c r="B7" s="136" t="s">
        <v>189</v>
      </c>
      <c r="C7" s="137">
        <f>3+5.6</f>
        <v>8.6</v>
      </c>
      <c r="D7" s="137">
        <v>3</v>
      </c>
      <c r="E7" s="142">
        <v>3.1</v>
      </c>
      <c r="F7" s="102">
        <v>0.7</v>
      </c>
      <c r="G7" s="102">
        <v>0.7</v>
      </c>
      <c r="H7" s="102">
        <v>0.8</v>
      </c>
      <c r="I7" s="143">
        <v>0.9</v>
      </c>
    </row>
    <row r="8" spans="1:9" s="153" customFormat="1" ht="18.75" customHeight="1">
      <c r="A8" s="132" t="s">
        <v>190</v>
      </c>
      <c r="B8" s="136" t="s">
        <v>208</v>
      </c>
      <c r="C8" s="137">
        <v>205.9</v>
      </c>
      <c r="D8" s="137">
        <v>92.5</v>
      </c>
      <c r="E8" s="144">
        <f>SUM(F8:I8)</f>
        <v>99.6</v>
      </c>
      <c r="F8" s="145">
        <v>24.5</v>
      </c>
      <c r="G8" s="145">
        <v>24.9</v>
      </c>
      <c r="H8" s="145">
        <v>25.9</v>
      </c>
      <c r="I8" s="146">
        <v>24.3</v>
      </c>
    </row>
    <row r="9" spans="1:9" s="153" customFormat="1" ht="39" customHeight="1">
      <c r="A9" s="141" t="s">
        <v>148</v>
      </c>
      <c r="B9" s="136" t="s">
        <v>209</v>
      </c>
      <c r="C9" s="137">
        <v>74.099999999999994</v>
      </c>
      <c r="D9" s="137">
        <v>34.1</v>
      </c>
      <c r="E9" s="147">
        <f>SUM(F9:I9)</f>
        <v>36.154800000000002</v>
      </c>
      <c r="F9" s="148">
        <f>SUM(F8*0.363)</f>
        <v>8.8934999999999995</v>
      </c>
      <c r="G9" s="148">
        <f>SUM(G8*0.363)</f>
        <v>9.0386999999999986</v>
      </c>
      <c r="H9" s="148">
        <f>SUM(H8*0.363)</f>
        <v>9.4016999999999999</v>
      </c>
      <c r="I9" s="149">
        <f>SUM(I8*0.363)</f>
        <v>8.8209</v>
      </c>
    </row>
    <row r="10" spans="1:9" s="153" customFormat="1" ht="15" customHeight="1">
      <c r="A10" s="132" t="s">
        <v>191</v>
      </c>
      <c r="B10" s="136" t="s">
        <v>210</v>
      </c>
      <c r="C10" s="137">
        <v>8.5</v>
      </c>
      <c r="D10" s="137">
        <v>8.1999999999999993</v>
      </c>
      <c r="E10" s="150">
        <v>6</v>
      </c>
      <c r="F10" s="151">
        <v>1</v>
      </c>
      <c r="G10" s="151">
        <v>1</v>
      </c>
      <c r="H10" s="151">
        <v>2</v>
      </c>
      <c r="I10" s="152">
        <v>2</v>
      </c>
    </row>
    <row r="11" spans="1:9" s="153" customFormat="1" ht="16.5" customHeight="1" thickBot="1">
      <c r="A11" s="200" t="s">
        <v>192</v>
      </c>
      <c r="B11" s="201" t="s">
        <v>211</v>
      </c>
      <c r="C11" s="202"/>
      <c r="D11" s="202"/>
      <c r="E11" s="202"/>
      <c r="F11" s="203"/>
      <c r="G11" s="203"/>
      <c r="H11" s="203"/>
      <c r="I11" s="204"/>
    </row>
    <row r="12" spans="1:9" ht="31.5" customHeight="1" thickBot="1">
      <c r="A12" s="158" t="s">
        <v>193</v>
      </c>
      <c r="B12" s="159" t="s">
        <v>212</v>
      </c>
      <c r="C12" s="160">
        <f t="shared" ref="C12:I12" si="1">SUM(C6:C11)</f>
        <v>316.10000000000002</v>
      </c>
      <c r="D12" s="160">
        <f t="shared" si="1"/>
        <v>147.6</v>
      </c>
      <c r="E12" s="160">
        <f t="shared" si="1"/>
        <v>148.75479999999999</v>
      </c>
      <c r="F12" s="160">
        <f t="shared" si="1"/>
        <v>36.1935</v>
      </c>
      <c r="G12" s="160">
        <f t="shared" si="1"/>
        <v>36.6387</v>
      </c>
      <c r="H12" s="160">
        <f t="shared" si="1"/>
        <v>39.0017</v>
      </c>
      <c r="I12" s="160">
        <f t="shared" si="1"/>
        <v>36.920900000000003</v>
      </c>
    </row>
    <row r="13" spans="1:9" ht="12.75" customHeight="1">
      <c r="A13" s="161"/>
      <c r="B13" s="162"/>
      <c r="C13" s="162"/>
      <c r="D13" s="162"/>
      <c r="E13" s="162"/>
      <c r="F13" s="162"/>
      <c r="G13" s="162"/>
      <c r="H13" s="162"/>
      <c r="I13" s="162"/>
    </row>
    <row r="14" spans="1:9" ht="21" customHeight="1" thickBot="1">
      <c r="A14" s="261" t="s">
        <v>194</v>
      </c>
      <c r="B14" s="261"/>
      <c r="C14" s="261"/>
      <c r="D14" s="261"/>
      <c r="E14" s="261"/>
      <c r="F14" s="261"/>
      <c r="G14" s="261"/>
      <c r="H14" s="261"/>
      <c r="I14" s="261"/>
    </row>
    <row r="15" spans="1:9" ht="30" customHeight="1" thickBot="1">
      <c r="A15" s="253"/>
      <c r="B15" s="257" t="s">
        <v>181</v>
      </c>
      <c r="C15" s="257" t="s">
        <v>1</v>
      </c>
      <c r="D15" s="257" t="s">
        <v>207</v>
      </c>
      <c r="E15" s="257" t="s">
        <v>272</v>
      </c>
      <c r="F15" s="262" t="s">
        <v>2</v>
      </c>
      <c r="G15" s="263"/>
      <c r="H15" s="263"/>
      <c r="I15" s="264"/>
    </row>
    <row r="16" spans="1:9" ht="42" customHeight="1" thickBot="1">
      <c r="A16" s="254"/>
      <c r="B16" s="258"/>
      <c r="C16" s="258"/>
      <c r="D16" s="258"/>
      <c r="E16" s="258"/>
      <c r="F16" s="154" t="s">
        <v>182</v>
      </c>
      <c r="G16" s="154" t="s">
        <v>183</v>
      </c>
      <c r="H16" s="154" t="s">
        <v>184</v>
      </c>
      <c r="I16" s="154" t="s">
        <v>185</v>
      </c>
    </row>
    <row r="17" spans="1:9" ht="20.25" customHeight="1" thickBot="1">
      <c r="A17" s="163">
        <v>1</v>
      </c>
      <c r="B17" s="164">
        <v>2</v>
      </c>
      <c r="C17" s="164">
        <v>3</v>
      </c>
      <c r="D17" s="164">
        <v>4</v>
      </c>
      <c r="E17" s="164">
        <v>5</v>
      </c>
      <c r="F17" s="165">
        <v>6</v>
      </c>
      <c r="G17" s="165">
        <v>7</v>
      </c>
      <c r="H17" s="165">
        <v>8</v>
      </c>
      <c r="I17" s="165">
        <v>9</v>
      </c>
    </row>
    <row r="18" spans="1:9" ht="18.75" customHeight="1">
      <c r="A18" s="15" t="s">
        <v>195</v>
      </c>
      <c r="B18" s="257">
        <v>1</v>
      </c>
      <c r="C18" s="259"/>
      <c r="D18" s="259"/>
      <c r="E18" s="259"/>
      <c r="F18" s="253"/>
      <c r="G18" s="253"/>
      <c r="H18" s="253"/>
      <c r="I18" s="253"/>
    </row>
    <row r="19" spans="1:9" ht="18.75" customHeight="1" thickBot="1">
      <c r="A19" s="195" t="s">
        <v>196</v>
      </c>
      <c r="B19" s="258"/>
      <c r="C19" s="260"/>
      <c r="D19" s="260"/>
      <c r="E19" s="260"/>
      <c r="F19" s="254"/>
      <c r="G19" s="254"/>
      <c r="H19" s="254"/>
      <c r="I19" s="254"/>
    </row>
    <row r="20" spans="1:9" ht="18.75" customHeight="1" thickBot="1">
      <c r="A20" s="195" t="s">
        <v>197</v>
      </c>
      <c r="B20" s="166" t="s">
        <v>188</v>
      </c>
      <c r="C20" s="167"/>
      <c r="D20" s="167"/>
      <c r="E20" s="167"/>
      <c r="F20" s="154"/>
      <c r="G20" s="154"/>
      <c r="H20" s="154"/>
      <c r="I20" s="154"/>
    </row>
    <row r="21" spans="1:9" ht="31.5" customHeight="1" thickBot="1">
      <c r="A21" s="195" t="s">
        <v>198</v>
      </c>
      <c r="B21" s="166" t="s">
        <v>189</v>
      </c>
      <c r="C21" s="167"/>
      <c r="D21" s="167"/>
      <c r="E21" s="167"/>
      <c r="F21" s="154"/>
      <c r="G21" s="154"/>
      <c r="H21" s="154"/>
      <c r="I21" s="154"/>
    </row>
    <row r="22" spans="1:9" ht="39" customHeight="1" thickBot="1">
      <c r="A22" s="195" t="s">
        <v>199</v>
      </c>
      <c r="B22" s="166" t="s">
        <v>200</v>
      </c>
      <c r="C22" s="167"/>
      <c r="D22" s="167"/>
      <c r="E22" s="167"/>
      <c r="F22" s="154"/>
      <c r="G22" s="154"/>
      <c r="H22" s="154"/>
      <c r="I22" s="154"/>
    </row>
    <row r="23" spans="1:9" ht="36" customHeight="1" thickBot="1">
      <c r="A23" s="195" t="s">
        <v>201</v>
      </c>
      <c r="B23" s="166" t="s">
        <v>202</v>
      </c>
      <c r="C23" s="167"/>
      <c r="D23" s="167"/>
      <c r="E23" s="167"/>
      <c r="F23" s="154"/>
      <c r="G23" s="154"/>
      <c r="H23" s="154"/>
      <c r="I23" s="154"/>
    </row>
    <row r="24" spans="1:9" ht="45.75" customHeight="1" thickBot="1">
      <c r="A24" s="195" t="s">
        <v>203</v>
      </c>
      <c r="B24" s="166" t="s">
        <v>204</v>
      </c>
      <c r="C24" s="167"/>
      <c r="D24" s="167"/>
      <c r="E24" s="167"/>
      <c r="F24" s="154"/>
      <c r="G24" s="154"/>
      <c r="H24" s="154"/>
      <c r="I24" s="154"/>
    </row>
    <row r="25" spans="1:9" ht="23.25" customHeight="1" thickBot="1">
      <c r="A25" s="195" t="s">
        <v>205</v>
      </c>
      <c r="B25" s="166" t="s">
        <v>206</v>
      </c>
      <c r="C25" s="167"/>
      <c r="D25" s="167"/>
      <c r="E25" s="167"/>
      <c r="F25" s="154"/>
      <c r="G25" s="154"/>
      <c r="H25" s="154"/>
      <c r="I25" s="154"/>
    </row>
    <row r="26" spans="1:9" ht="12.75" customHeight="1">
      <c r="A26" s="168"/>
      <c r="B26" s="162"/>
      <c r="C26" s="162"/>
      <c r="D26" s="162"/>
      <c r="E26" s="162"/>
      <c r="F26" s="162"/>
      <c r="G26" s="162"/>
      <c r="H26" s="162"/>
      <c r="I26" s="162"/>
    </row>
    <row r="27" spans="1:9" ht="24" customHeight="1">
      <c r="A27" s="126" t="s">
        <v>178</v>
      </c>
      <c r="B27" s="127"/>
      <c r="C27" s="127"/>
      <c r="D27" s="127"/>
      <c r="E27" s="128" t="s">
        <v>214</v>
      </c>
      <c r="F27" s="126"/>
      <c r="G27" s="162"/>
      <c r="H27" s="162"/>
      <c r="I27" s="162"/>
    </row>
    <row r="28" spans="1:9" ht="14.25" customHeight="1">
      <c r="A28" s="126"/>
      <c r="B28" s="126"/>
      <c r="C28" s="126"/>
      <c r="D28" s="126"/>
      <c r="E28" s="126"/>
      <c r="F28" s="126"/>
      <c r="G28" s="162"/>
      <c r="H28" s="162"/>
      <c r="I28" s="162"/>
    </row>
    <row r="29" spans="1:9" ht="15.75" customHeight="1">
      <c r="A29" s="126" t="s">
        <v>179</v>
      </c>
      <c r="B29" s="127"/>
      <c r="C29" s="127"/>
      <c r="D29" s="127"/>
      <c r="E29" s="126" t="s">
        <v>213</v>
      </c>
      <c r="F29" s="126"/>
      <c r="G29" s="162"/>
      <c r="H29" s="162"/>
      <c r="I29" s="162"/>
    </row>
  </sheetData>
  <mergeCells count="22">
    <mergeCell ref="A1:I1"/>
    <mergeCell ref="A2:A3"/>
    <mergeCell ref="B2:B3"/>
    <mergeCell ref="C2:C3"/>
    <mergeCell ref="D2:D3"/>
    <mergeCell ref="E2:E3"/>
    <mergeCell ref="F2:I2"/>
    <mergeCell ref="A14:I14"/>
    <mergeCell ref="A15:A16"/>
    <mergeCell ref="B15:B16"/>
    <mergeCell ref="C15:C16"/>
    <mergeCell ref="D15:D16"/>
    <mergeCell ref="E15:E16"/>
    <mergeCell ref="F15:I15"/>
    <mergeCell ref="H18:H19"/>
    <mergeCell ref="I18:I19"/>
    <mergeCell ref="B18:B19"/>
    <mergeCell ref="C18:C19"/>
    <mergeCell ref="D18:D19"/>
    <mergeCell ref="E18:E19"/>
    <mergeCell ref="F18:F19"/>
    <mergeCell ref="G18:G19"/>
  </mergeCells>
  <phoneticPr fontId="3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W14"/>
  <sheetViews>
    <sheetView topLeftCell="A34" workbookViewId="0">
      <selection activeCell="W8" sqref="W8"/>
    </sheetView>
  </sheetViews>
  <sheetFormatPr defaultRowHeight="15"/>
  <cols>
    <col min="1" max="1" width="0.85546875" customWidth="1"/>
    <col min="2" max="2" width="5.5703125" customWidth="1"/>
    <col min="3" max="3" width="4.85546875" customWidth="1"/>
    <col min="4" max="4" width="3" customWidth="1"/>
    <col min="5" max="5" width="2.85546875" customWidth="1"/>
    <col min="6" max="6" width="2.5703125" customWidth="1"/>
    <col min="7" max="7" width="3.42578125" customWidth="1"/>
    <col min="8" max="8" width="5.7109375" customWidth="1"/>
    <col min="9" max="9" width="2" customWidth="1"/>
    <col min="10" max="10" width="4.7109375" customWidth="1"/>
    <col min="11" max="11" width="7" customWidth="1"/>
    <col min="12" max="12" width="11.140625" customWidth="1"/>
    <col min="13" max="13" width="6.7109375" customWidth="1"/>
    <col min="14" max="14" width="6.140625" customWidth="1"/>
    <col min="15" max="15" width="6.28515625" customWidth="1"/>
    <col min="16" max="16" width="7" customWidth="1"/>
    <col min="18" max="18" width="16.7109375" customWidth="1"/>
  </cols>
  <sheetData>
    <row r="1" spans="2:23">
      <c r="R1" t="s">
        <v>151</v>
      </c>
    </row>
    <row r="2" spans="2:23" ht="18.75">
      <c r="B2" s="270" t="s">
        <v>299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</row>
    <row r="3" spans="2:23" ht="18.75">
      <c r="B3" s="270" t="s">
        <v>298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</row>
    <row r="4" spans="2:23" ht="18.75">
      <c r="B4" s="271" t="s">
        <v>300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</row>
    <row r="5" spans="2:23" ht="16.5" thickBot="1">
      <c r="B5" s="272" t="s">
        <v>285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</row>
    <row r="6" spans="2:23" ht="16.5" thickBot="1">
      <c r="B6" s="273" t="s">
        <v>297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5"/>
    </row>
    <row r="7" spans="2:23" ht="16.5" thickBot="1">
      <c r="B7" s="176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266" t="s">
        <v>2</v>
      </c>
      <c r="N7" s="267"/>
      <c r="O7" s="267"/>
      <c r="P7" s="268"/>
      <c r="Q7" s="177"/>
      <c r="R7" s="178"/>
    </row>
    <row r="8" spans="2:23" ht="108.75" customHeight="1" thickBot="1">
      <c r="B8" s="276"/>
      <c r="C8" s="277"/>
      <c r="D8" s="277"/>
      <c r="E8" s="277"/>
      <c r="F8" s="277"/>
      <c r="G8" s="278"/>
      <c r="H8" s="279" t="s">
        <v>0</v>
      </c>
      <c r="I8" s="280"/>
      <c r="J8" s="279" t="s">
        <v>286</v>
      </c>
      <c r="K8" s="280"/>
      <c r="L8" s="179" t="s">
        <v>291</v>
      </c>
      <c r="M8" s="192" t="s">
        <v>182</v>
      </c>
      <c r="N8" s="193" t="s">
        <v>183</v>
      </c>
      <c r="O8" s="193" t="s">
        <v>184</v>
      </c>
      <c r="P8" s="194" t="s">
        <v>185</v>
      </c>
      <c r="Q8" s="281" t="s">
        <v>287</v>
      </c>
      <c r="R8" s="280"/>
    </row>
    <row r="9" spans="2:23" ht="219.75" customHeight="1" thickBot="1">
      <c r="B9" s="282" t="s">
        <v>289</v>
      </c>
      <c r="C9" s="283"/>
      <c r="D9" s="283"/>
      <c r="E9" s="283"/>
      <c r="F9" s="283"/>
      <c r="G9" s="284"/>
      <c r="H9" s="285" t="s">
        <v>290</v>
      </c>
      <c r="I9" s="286"/>
      <c r="J9" s="276">
        <v>242.3</v>
      </c>
      <c r="K9" s="278"/>
      <c r="L9" s="180">
        <v>164</v>
      </c>
      <c r="M9" s="189">
        <v>40</v>
      </c>
      <c r="N9" s="190">
        <v>40</v>
      </c>
      <c r="O9" s="190">
        <v>42</v>
      </c>
      <c r="P9" s="191">
        <v>42</v>
      </c>
      <c r="Q9" s="287" t="s">
        <v>292</v>
      </c>
      <c r="R9" s="288"/>
      <c r="S9" s="269"/>
      <c r="T9" s="269"/>
      <c r="U9" s="269"/>
      <c r="V9" s="269"/>
      <c r="W9" s="187"/>
    </row>
    <row r="10" spans="2:23" ht="221.25" customHeight="1" thickBot="1">
      <c r="B10" s="282" t="s">
        <v>288</v>
      </c>
      <c r="C10" s="283"/>
      <c r="D10" s="283"/>
      <c r="E10" s="283"/>
      <c r="F10" s="283"/>
      <c r="G10" s="284"/>
      <c r="H10" s="285" t="s">
        <v>293</v>
      </c>
      <c r="I10" s="286"/>
      <c r="J10" s="276">
        <v>5.2</v>
      </c>
      <c r="K10" s="278"/>
      <c r="L10" s="180">
        <v>5.2</v>
      </c>
      <c r="M10" s="182">
        <v>1.3</v>
      </c>
      <c r="N10" s="181">
        <v>1.3</v>
      </c>
      <c r="O10" s="181">
        <v>1.3</v>
      </c>
      <c r="P10" s="183">
        <v>1.3</v>
      </c>
      <c r="Q10" s="287" t="s">
        <v>294</v>
      </c>
      <c r="R10" s="288"/>
      <c r="S10" s="188"/>
      <c r="T10" s="188"/>
      <c r="U10" s="188"/>
      <c r="V10" s="188"/>
      <c r="W10" s="187"/>
    </row>
    <row r="11" spans="2:23" ht="122.25" customHeight="1" thickBot="1">
      <c r="B11" s="282" t="s">
        <v>59</v>
      </c>
      <c r="C11" s="283"/>
      <c r="D11" s="283"/>
      <c r="E11" s="283"/>
      <c r="F11" s="283"/>
      <c r="G11" s="284"/>
      <c r="H11" s="285" t="s">
        <v>295</v>
      </c>
      <c r="I11" s="286"/>
      <c r="J11" s="276">
        <v>7</v>
      </c>
      <c r="K11" s="278"/>
      <c r="L11" s="180">
        <v>10</v>
      </c>
      <c r="M11" s="184">
        <v>1.5</v>
      </c>
      <c r="N11" s="185">
        <v>0.4</v>
      </c>
      <c r="O11" s="185">
        <v>0.4</v>
      </c>
      <c r="P11" s="186">
        <v>0.3</v>
      </c>
      <c r="Q11" s="287" t="s">
        <v>296</v>
      </c>
      <c r="R11" s="288"/>
    </row>
    <row r="12" spans="2:23" ht="15.75">
      <c r="B12" s="14"/>
    </row>
    <row r="14" spans="2:23">
      <c r="B14" t="s">
        <v>301</v>
      </c>
      <c r="M14" t="s">
        <v>302</v>
      </c>
    </row>
  </sheetData>
  <mergeCells count="23">
    <mergeCell ref="H11:I11"/>
    <mergeCell ref="B11:G11"/>
    <mergeCell ref="J11:K11"/>
    <mergeCell ref="Q11:R11"/>
    <mergeCell ref="Q8:R8"/>
    <mergeCell ref="B9:G9"/>
    <mergeCell ref="H9:I9"/>
    <mergeCell ref="J9:K9"/>
    <mergeCell ref="Q9:R9"/>
    <mergeCell ref="B10:G10"/>
    <mergeCell ref="H10:I10"/>
    <mergeCell ref="J10:K10"/>
    <mergeCell ref="Q10:R10"/>
    <mergeCell ref="M7:P7"/>
    <mergeCell ref="S9:V9"/>
    <mergeCell ref="B2:R2"/>
    <mergeCell ref="B3:R3"/>
    <mergeCell ref="B4:R4"/>
    <mergeCell ref="B5:R5"/>
    <mergeCell ref="B6:R6"/>
    <mergeCell ref="B8:G8"/>
    <mergeCell ref="H8:I8"/>
    <mergeCell ref="J8:K8"/>
  </mergeCells>
  <phoneticPr fontId="30" type="noConversion"/>
  <pageMargins left="0.7" right="0.7" top="0.75" bottom="0.75" header="0.3" footer="0.3"/>
  <pageSetup paperSize="9" scale="80" fitToWidth="0" fitToHeight="0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титулку</vt:lpstr>
      <vt:lpstr>І,ІІ,ІІІ фін план 2015</vt:lpstr>
      <vt:lpstr>Рух грош.кошт</vt:lpstr>
      <vt:lpstr>опер.,капітальні</vt:lpstr>
      <vt:lpstr>уточнення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2014-12-09T06:25:12Z</cp:lastPrinted>
  <dcterms:created xsi:type="dcterms:W3CDTF">2006-09-16T00:00:00Z</dcterms:created>
  <dcterms:modified xsi:type="dcterms:W3CDTF">2014-12-09T06:25:55Z</dcterms:modified>
</cp:coreProperties>
</file>